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NTGS-GDC Management\2026-2027 R19\Guidelines and templates\"/>
    </mc:Choice>
  </mc:AlternateContent>
  <xr:revisionPtr revIDLastSave="0" documentId="13_ncr:1_{397ED7C9-672D-4C34-80AD-76C3820891CB}" xr6:coauthVersionLast="47" xr6:coauthVersionMax="47" xr10:uidLastSave="{00000000-0000-0000-0000-000000000000}"/>
  <bookViews>
    <workbookView xWindow="-28920" yWindow="4995" windowWidth="29040" windowHeight="15840" tabRatio="705" activeTab="4" xr2:uid="{00000000-000D-0000-FFFF-FFFF00000000}"/>
  </bookViews>
  <sheets>
    <sheet name="Greenfields drilling scoring" sheetId="2" r:id="rId1"/>
    <sheet name="Brownfields DD scoring" sheetId="3" r:id="rId2"/>
    <sheet name="Regional geophysics scoring" sheetId="4" r:id="rId3"/>
    <sheet name="Innovative targeting scoring" sheetId="5" r:id="rId4"/>
    <sheet name="Mineral charact. &amp; testwork sco"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6" l="1"/>
  <c r="AX23" i="6" l="1"/>
  <c r="AS23" i="6"/>
  <c r="AN23" i="6"/>
  <c r="AI23" i="6"/>
  <c r="AD23" i="6"/>
  <c r="Y23" i="6"/>
  <c r="T23" i="6"/>
  <c r="AS24" i="5"/>
  <c r="AN24" i="5"/>
  <c r="AI24" i="5"/>
  <c r="AD24" i="5"/>
  <c r="Y24" i="5"/>
  <c r="T24" i="5"/>
  <c r="AI23" i="4"/>
  <c r="AD23" i="4"/>
  <c r="Y23" i="4"/>
  <c r="T23" i="4"/>
  <c r="Z23" i="3"/>
  <c r="U23" i="3"/>
  <c r="N13" i="4"/>
  <c r="R22" i="6"/>
  <c r="Q22" i="6"/>
  <c r="P22" i="6"/>
  <c r="O22" i="6"/>
  <c r="N21" i="6"/>
  <c r="N20" i="6"/>
  <c r="R19" i="6"/>
  <c r="Q19" i="6"/>
  <c r="P19" i="6"/>
  <c r="O19" i="6"/>
  <c r="N18" i="6"/>
  <c r="N17" i="6"/>
  <c r="N16" i="6"/>
  <c r="R15" i="6"/>
  <c r="Q15" i="6"/>
  <c r="P15" i="6"/>
  <c r="O15" i="6"/>
  <c r="N14" i="6"/>
  <c r="N13" i="6"/>
  <c r="N12" i="6"/>
  <c r="R10" i="6"/>
  <c r="Q10" i="6"/>
  <c r="P10" i="6"/>
  <c r="O10" i="6"/>
  <c r="N10" i="6" s="1"/>
  <c r="N9" i="6"/>
  <c r="N8" i="6"/>
  <c r="R7" i="6"/>
  <c r="Q7" i="6"/>
  <c r="P7" i="6"/>
  <c r="O7" i="6"/>
  <c r="N6" i="6"/>
  <c r="R5" i="6"/>
  <c r="Q5" i="6"/>
  <c r="P5" i="6"/>
  <c r="O5" i="6"/>
  <c r="R23" i="5"/>
  <c r="Q23" i="5"/>
  <c r="P23" i="5"/>
  <c r="O23" i="5"/>
  <c r="N22" i="5"/>
  <c r="N21" i="5"/>
  <c r="R20" i="5"/>
  <c r="Q20" i="5"/>
  <c r="P20" i="5"/>
  <c r="O20" i="5"/>
  <c r="N19" i="5"/>
  <c r="N18" i="5"/>
  <c r="N17" i="5"/>
  <c r="R16" i="5"/>
  <c r="Q16" i="5"/>
  <c r="P16" i="5"/>
  <c r="O16" i="5"/>
  <c r="N15" i="5"/>
  <c r="N14" i="5"/>
  <c r="N13" i="5"/>
  <c r="N12" i="5"/>
  <c r="N11" i="5"/>
  <c r="R10" i="5"/>
  <c r="Q10" i="5"/>
  <c r="P10" i="5"/>
  <c r="O10" i="5"/>
  <c r="N9" i="5"/>
  <c r="N8" i="5"/>
  <c r="R7" i="5"/>
  <c r="Q7" i="5"/>
  <c r="P7" i="5"/>
  <c r="O7" i="5"/>
  <c r="N6" i="5"/>
  <c r="R5" i="5"/>
  <c r="Q5" i="5"/>
  <c r="P5" i="5"/>
  <c r="O5" i="5"/>
  <c r="R22" i="4"/>
  <c r="Q22" i="4"/>
  <c r="P22" i="4"/>
  <c r="O22" i="4"/>
  <c r="N21" i="4"/>
  <c r="N20" i="4"/>
  <c r="R19" i="4"/>
  <c r="Q19" i="4"/>
  <c r="P19" i="4"/>
  <c r="O19" i="4"/>
  <c r="N18" i="4"/>
  <c r="N17" i="4"/>
  <c r="N16" i="4"/>
  <c r="R15" i="4"/>
  <c r="Q15" i="4"/>
  <c r="P15" i="4"/>
  <c r="O15" i="4"/>
  <c r="N14" i="4"/>
  <c r="N12" i="4"/>
  <c r="N11" i="4"/>
  <c r="R10" i="4"/>
  <c r="Q10" i="4"/>
  <c r="P10" i="4"/>
  <c r="O10" i="4"/>
  <c r="N9" i="4"/>
  <c r="N8" i="4"/>
  <c r="R7" i="4"/>
  <c r="Q7" i="4"/>
  <c r="P7" i="4"/>
  <c r="O7" i="4"/>
  <c r="N6" i="4"/>
  <c r="R5" i="4"/>
  <c r="Q5" i="4"/>
  <c r="P5" i="4"/>
  <c r="O5" i="4"/>
  <c r="O10" i="2"/>
  <c r="R22" i="3"/>
  <c r="Q22" i="3"/>
  <c r="P22" i="3"/>
  <c r="O22" i="3"/>
  <c r="N21" i="3"/>
  <c r="N20" i="3"/>
  <c r="R19" i="3"/>
  <c r="Q19" i="3"/>
  <c r="P19" i="3"/>
  <c r="O19" i="3"/>
  <c r="N18" i="3"/>
  <c r="N17" i="3"/>
  <c r="N16" i="3"/>
  <c r="R15" i="3"/>
  <c r="Q15" i="3"/>
  <c r="P15" i="3"/>
  <c r="O15" i="3"/>
  <c r="N14" i="3"/>
  <c r="N13" i="3"/>
  <c r="N12" i="3"/>
  <c r="N11" i="3"/>
  <c r="R10" i="3"/>
  <c r="Q10" i="3"/>
  <c r="P10" i="3"/>
  <c r="O10" i="3"/>
  <c r="N9" i="3"/>
  <c r="N8" i="3"/>
  <c r="R7" i="3"/>
  <c r="Q7" i="3"/>
  <c r="P7" i="3"/>
  <c r="O7" i="3"/>
  <c r="N6" i="3"/>
  <c r="R5" i="3"/>
  <c r="Q5" i="3"/>
  <c r="P5" i="3"/>
  <c r="O5" i="3"/>
  <c r="R22" i="2"/>
  <c r="Q22" i="2"/>
  <c r="P22" i="2"/>
  <c r="O22" i="2"/>
  <c r="N21" i="2"/>
  <c r="N20" i="2"/>
  <c r="R19" i="2"/>
  <c r="Q19" i="2"/>
  <c r="P19" i="2"/>
  <c r="O19" i="2"/>
  <c r="N18" i="2"/>
  <c r="N17" i="2"/>
  <c r="N16" i="2"/>
  <c r="R15" i="2"/>
  <c r="Q15" i="2"/>
  <c r="P15" i="2"/>
  <c r="O15" i="2"/>
  <c r="N14" i="2"/>
  <c r="N13" i="2"/>
  <c r="N12" i="2"/>
  <c r="N11" i="2"/>
  <c r="R10" i="2"/>
  <c r="Q10" i="2"/>
  <c r="P10" i="2"/>
  <c r="N9" i="2"/>
  <c r="N8" i="2"/>
  <c r="R7" i="2"/>
  <c r="Q7" i="2"/>
  <c r="P7" i="2"/>
  <c r="O7" i="2"/>
  <c r="N6" i="2"/>
  <c r="R5" i="2"/>
  <c r="Q5" i="2"/>
  <c r="P5" i="2"/>
  <c r="O5" i="2"/>
  <c r="N5" i="3" l="1"/>
  <c r="N10" i="3"/>
  <c r="N15" i="3"/>
  <c r="N22" i="4"/>
  <c r="N5" i="6"/>
  <c r="N19" i="6"/>
  <c r="N22" i="3"/>
  <c r="N23" i="5"/>
  <c r="N16" i="5"/>
  <c r="N7" i="5"/>
  <c r="N10" i="5"/>
  <c r="N20" i="5"/>
  <c r="N5" i="5"/>
  <c r="N24" i="5"/>
  <c r="N19" i="4"/>
  <c r="N7" i="4"/>
  <c r="N15" i="4"/>
  <c r="N10" i="4"/>
  <c r="N5" i="4"/>
  <c r="N23" i="4"/>
  <c r="N19" i="3"/>
  <c r="N7" i="3"/>
  <c r="N7" i="2"/>
  <c r="N19" i="2"/>
  <c r="N15" i="2"/>
  <c r="N5" i="2"/>
  <c r="N22" i="2"/>
  <c r="N10" i="2"/>
  <c r="N23" i="2"/>
  <c r="N15" i="6"/>
  <c r="N7" i="6"/>
  <c r="N22" i="6"/>
  <c r="N23" i="6"/>
  <c r="N23" i="3"/>
</calcChain>
</file>

<file path=xl/sharedStrings.xml><?xml version="1.0" encoding="utf-8"?>
<sst xmlns="http://schemas.openxmlformats.org/spreadsheetml/2006/main" count="629" uniqueCount="234">
  <si>
    <t>Grant #</t>
  </si>
  <si>
    <t>template</t>
  </si>
  <si>
    <t xml:space="preserve">Company </t>
  </si>
  <si>
    <t>Project name</t>
  </si>
  <si>
    <t>Criteria</t>
  </si>
  <si>
    <t>Un-scorable
0</t>
  </si>
  <si>
    <t>Unacceptable
1</t>
  </si>
  <si>
    <t>Poor
2 - 3</t>
  </si>
  <si>
    <t>Marginal
4-5</t>
  </si>
  <si>
    <t>Acceptable
6-7</t>
  </si>
  <si>
    <t>Good
8-9</t>
  </si>
  <si>
    <t>Outstanding
10</t>
  </si>
  <si>
    <t>Ave</t>
  </si>
  <si>
    <t>NOTES</t>
  </si>
  <si>
    <t>Regional context</t>
  </si>
  <si>
    <t>Demonstrates knowledge of geology and past exploration in area of application</t>
  </si>
  <si>
    <t>Unanswered</t>
  </si>
  <si>
    <t>No apparent knowledge of the area.</t>
  </si>
  <si>
    <t>Limited knowledge demonstrated. Poor understanding of the area or major knowledge gaps.</t>
  </si>
  <si>
    <t>Basic knowledge of the area, lacking detailed information.</t>
  </si>
  <si>
    <t>Sound knowledge of the area with relevant details, but not fully comprehensive.</t>
  </si>
  <si>
    <t>A very good knowledge of the area. Relevant supporting information included.</t>
  </si>
  <si>
    <t>Outstanding knowledge of the area. Exceptional supporting information included.</t>
  </si>
  <si>
    <t>Exploration concept</t>
  </si>
  <si>
    <t>Tests soundly based geological or exploration model</t>
  </si>
  <si>
    <t>No geological or exploration model.</t>
  </si>
  <si>
    <t>Poor exploration model and inadequate link to geological context. Major knowledge gaps present.</t>
  </si>
  <si>
    <t>Basic exploration model, not effectively linked to geological context. Lacks detailed information.</t>
  </si>
  <si>
    <t>Sound exploration model, linked to geological context. Most pertinent information or data included.</t>
  </si>
  <si>
    <t>Sound exploration model, explicitly linked to geological context. Main ideas supported by relevant information or data.</t>
  </si>
  <si>
    <t>Sound exploration model, comprehensively related to geological context. Fully supported by relevant information or data.</t>
  </si>
  <si>
    <t>Potential to advance exploration activity in underexplored areas</t>
  </si>
  <si>
    <t>Insufficient information to answer the question.</t>
  </si>
  <si>
    <t>Unlikely to drive further work.</t>
  </si>
  <si>
    <t>Minor potential to generate further work.</t>
  </si>
  <si>
    <t>Potential to generate further work.</t>
  </si>
  <si>
    <t>Major potential to generate further work and/or diversify geological potential of the area.</t>
  </si>
  <si>
    <t>Significant potential to stimulate further exploration beyond project area and/or diversify geological potential of the area.</t>
  </si>
  <si>
    <t>Proposed program</t>
  </si>
  <si>
    <t>Diamond drilling is distant* from previous diamond drilling at similar depth; OR
RC drilling is distant*from any previous drilling, or previous drilling did not effectively test target and/or bedrock; OR
Other non-diamond drilling technique (e.g. aircore, RAB, sonic) is distant from any previous drilling (e.g. first pass drilling of an area) *</t>
  </si>
  <si>
    <t>Adjacent to diamond drilling at a similar depth;
Adjacent to RC drilling that tests bedrock;
Adjacent to aircore/RAB/sonic drilling.</t>
  </si>
  <si>
    <t>Previous diamond drilling at a similar depth is over ~1 km away;
Previous RC drilling is over ~1 km away or targeting untested concept;
No aircore/RAB/sonic drilling present in the immediate Area of interest.</t>
  </si>
  <si>
    <t>Previous diamond drilling at a similar depth is over at ~3 km away;
Previous RC drilling is over ~3 km away or did not test bedrock;
 No aircore/RAB/sonic drilling has been done on the tenement.</t>
  </si>
  <si>
    <t>Previous diamond drilling at a similar depth is over ~10 km away;
Previous RC drilling is over ~5 km away or did not test bedrock;
No aircore/RAB/sonic drilling has been done on the tenement or surrounds.</t>
  </si>
  <si>
    <t>Previous diamond drilling at a similar depth is over 20 km away;
Previous RC drilling is over 10 km away;
No other drilling has been done at all in the Project area.</t>
  </si>
  <si>
    <t>Delivers basic geological information (e.g. age, stratigraphic relationships, structural settings, untested geochemical or geophysical anomalies, resolves depth to geophysical target or basement, assesses potential for new commodity in Area of Interest)</t>
  </si>
  <si>
    <t>Delivers little to no new geological information.</t>
  </si>
  <si>
    <t>Delivers minimal new geological information.</t>
  </si>
  <si>
    <t>Delivers reasonable new geological information.</t>
  </si>
  <si>
    <t>Delivers significant new geological information.</t>
  </si>
  <si>
    <t>Delivers a significant range of new, detailed geological information.</t>
  </si>
  <si>
    <t>Suitability of additional analyses (e.g. multi element geochemical analysis, downhole logging suite, downhole EM, petrophysics, petrography, isotopic analysis, QA/QC). Proposed drilling specifications (e.g. core size or method)</t>
  </si>
  <si>
    <t>Additional analyses not suitable to test program. Drilling method not justified.</t>
  </si>
  <si>
    <t>Minimal additional analyses. Drilling method does not consider local conditions.</t>
  </si>
  <si>
    <t>Some additional analyses, including minimum suite of target commodities on select samples. Drilling method may not be fully justified.</t>
  </si>
  <si>
    <t>Detailed suite of additional analyses, including full suite of multi-element analysis on select samples and some additional analyses. Drilling method considers local conditions.</t>
  </si>
  <si>
    <t>Comprehensive suite of additional analyses, including  full suite of multi-element analysis on all downhole samples plus additional useful analyses. Drilling is appropriate for conditions to maximise sample quality.</t>
  </si>
  <si>
    <t>Sufficient supporting evidence for exploration target generation (including geological maps, and images of geophysical targets and/or cross-sections where relevant)</t>
  </si>
  <si>
    <t>Insufficient supporting information.</t>
  </si>
  <si>
    <t>Maps and figures do not adequately support the proposal. Figures may be missing or relevant information omitted.</t>
  </si>
  <si>
    <t>Basic supporting maps and figures, some relevant information not included.</t>
  </si>
  <si>
    <t>Adequate supporting maps and figures, relevant information included.</t>
  </si>
  <si>
    <t>Very good supporting maps and figures, relevant information included and clearly labelled.</t>
  </si>
  <si>
    <t>Outstanding supporting maps and figures, comprehensive information included, labelled and clearly presented.</t>
  </si>
  <si>
    <t>Estimated costs and timeframes</t>
  </si>
  <si>
    <t>Adequate budget estimate of proposed program</t>
  </si>
  <si>
    <t>Unacceptable budget, may be unworkable. Revisions/average costs will be applied.</t>
  </si>
  <si>
    <t>Mostly acceptable budget. Some revisions/standard costs may be applied.</t>
  </si>
  <si>
    <t>Realistic budget but no quotes supplied.</t>
  </si>
  <si>
    <t>Realistic budget supported by quotes (but not included or quote is from the previous year or job).</t>
  </si>
  <si>
    <t>Exceptional budget fully backed with attached quotes.</t>
  </si>
  <si>
    <t>Timing of proposed program including contractor availability</t>
  </si>
  <si>
    <t>Major access / status concerns. E(M)L yet to be submitted. Timing may be questionable.</t>
  </si>
  <si>
    <t>Some access / status concerns. E(M)L yet to be submitted. Land access negotiations planned. Timing may be questionable.</t>
  </si>
  <si>
    <t>Corporate capacity and performance</t>
  </si>
  <si>
    <t>Financial and technical capacity of the applicant to undertake the proposed program</t>
  </si>
  <si>
    <t>No evidence provided.</t>
  </si>
  <si>
    <t>The applicant will not be able to fund their portion of the program.</t>
  </si>
  <si>
    <t>The applicant should be able to fund their portion of the program, but I have major doubts.</t>
  </si>
  <si>
    <t>The applicant should be able to fund their portion of the program, but I have some minor doubts.</t>
  </si>
  <si>
    <t>The applicant has budgeted appropriately given their current funds.</t>
  </si>
  <si>
    <t>I'm 100% confident the applicant will have absolutely no financial issues.</t>
  </si>
  <si>
    <t>Company has no outstanding expenditure/reporting commitments; past performance in co-funding programs ***</t>
  </si>
  <si>
    <t>Company has a history of not meeting reporting expectations at all.</t>
  </si>
  <si>
    <t>Company has not fully met all reporting expectations. Poor past GDC performance.</t>
  </si>
  <si>
    <t>Company has mostly met standard reporting requirements in the past with some minor shortcomings. Some issues with past GDC performance.</t>
  </si>
  <si>
    <t>Company has met all basic reporting requirements in the past. Past GDC performance adequate.</t>
  </si>
  <si>
    <t>Company has met all reporting requirements in the past to a high standard. Past GDC performance very good.</t>
  </si>
  <si>
    <t>Company has met all reporting requirements and past performance to a superior standard.</t>
  </si>
  <si>
    <t>Total</t>
  </si>
  <si>
    <t>Agreed terms</t>
  </si>
  <si>
    <t>Company</t>
  </si>
  <si>
    <t xml:space="preserve">Tests soundly based conceptual target below or adjacent to known deposits but outside of an Identified Resource </t>
  </si>
  <si>
    <t>No exploration model described. Drilling entirely within known mineralisation and Identified Resource.</t>
  </si>
  <si>
    <t>Poor exploration model and inadequate link to geological context. Drilling within Identified Resource.</t>
  </si>
  <si>
    <t>Basic exploration model, not effectively linked to geological context. Includes some drilling within Identified Resource.</t>
  </si>
  <si>
    <t>Sound exploration model, linked to geological context. Drilling may pass through Identified Resource.</t>
  </si>
  <si>
    <t>Sound exploration model, explicitly related to geological context. Drilling mostly or entirely outside of Identified Resource.</t>
  </si>
  <si>
    <t>Sound exploration model, comprehensively related to geological context. Drilling entirely outside of Identified Resource.</t>
  </si>
  <si>
    <t xml:space="preserve">Potential to increase exploration activity and/or resource development in the area </t>
  </si>
  <si>
    <t>Unlikely to drive further work  and/or development.</t>
  </si>
  <si>
    <t>Minor potential to generate further work and/or development.</t>
  </si>
  <si>
    <t>Potential to generate further work and/or development.</t>
  </si>
  <si>
    <t>High potential to generate further work to support the development of the area and/or diversify geological potential of the area.</t>
  </si>
  <si>
    <t xml:space="preserve">Drill target must be significantly deeper than existing drilling and/or target has not been adequately tested by drilling </t>
  </si>
  <si>
    <t>Adjacent to diamond drilling at a similar depth, and adequate diamond drilling has tested proposed targets (e.g. twinned holes).</t>
  </si>
  <si>
    <t>Adjacent to diamond drilling but targets reasonably deeper and may not be adequately tested by existing drilling.</t>
  </si>
  <si>
    <t xml:space="preserve">No diamond drilling at a similar depth testing the targets. </t>
  </si>
  <si>
    <t xml:space="preserve">No diamond drilling of the target, previous non-diamond drilling shallow and did not adequately test targets. </t>
  </si>
  <si>
    <t xml:space="preserve">No diamond drilling of the target or area at all. Very limited non diamond drilling. </t>
  </si>
  <si>
    <t xml:space="preserve">Contributes to enhanced geological understanding and characterisation of target commodity(s), mineral system, deposit and/or geological setting (e.g. age, mineralisation style, structural and stratigraphic relationships or resolve depth to geophysical target) </t>
  </si>
  <si>
    <t>Delivers some new geological information.</t>
  </si>
  <si>
    <t>Delivers enhanced new geological information.</t>
  </si>
  <si>
    <t>Delivers significantly enhanced geological information.</t>
  </si>
  <si>
    <t>Delivers outstanding range of new, detailed geological information.</t>
  </si>
  <si>
    <t xml:space="preserve">Suitability of additional analyses (e.g. multi-element geochemical analysis, downhole EM, petrography, petrophysics, isotopic analysis, QA/QC). Proposed drill specifications (e.g. core size) </t>
  </si>
  <si>
    <t>Additional analyses not suitable to test program.</t>
  </si>
  <si>
    <t>Minimal additional analyses that may not be appropriate for the program.</t>
  </si>
  <si>
    <t xml:space="preserve">Additional analyses, largely appropriate for the program, including minimum suite of target commodities on select samples. </t>
  </si>
  <si>
    <t>Detailed suite of additional analyses appropriate for the program, including full suite of multi-element analysis on select samples and some additional analyses.</t>
  </si>
  <si>
    <t>Comprehensive suite of additional analyses appropriate for the program, including full suite of multi-element analysis on all downhole samples plus additional useful analyses.</t>
  </si>
  <si>
    <t xml:space="preserve">Sufficient supporting evidence for target generation and relationship between proposed program, Identified Resource and existing drilling. (including geological maps, images of geophysical targets and cross-sections) </t>
  </si>
  <si>
    <t>Status relevant authorisations (e.g. E(M)L/EMP, land access, certificates and clearances) *</t>
  </si>
  <si>
    <t>Company has not fully met all reporting expectations.</t>
  </si>
  <si>
    <t>Company has mostly met standard reporting requirements in the past with some minor shortcomings.</t>
  </si>
  <si>
    <t>Company has met all basic reporting requirements in the past.</t>
  </si>
  <si>
    <t>Company has met all reporting requirements in the past to a high standard.</t>
  </si>
  <si>
    <t>Company has met all reporting requirements in the past to a superior standard.</t>
  </si>
  <si>
    <t xml:space="preserve">Designed to generate targets for a soundly based exploration model </t>
  </si>
  <si>
    <t>No possibility of generating targets or testing sound exploration model.</t>
  </si>
  <si>
    <t>Very low confidence in concept to generate targets. Not linked to geological context.</t>
  </si>
  <si>
    <t>Some confidence in concept to generate targets, minimal link to geological context. Lacks detailed information.</t>
  </si>
  <si>
    <t>Confidence in concept to generate targets, related to geological context. Some pertinent information or data are included.</t>
  </si>
  <si>
    <t>High confidence in concept to generate targets, explicitly related to geological context. Relevant information or data are included.</t>
  </si>
  <si>
    <t>Very high confidence in concept to generate targets, comprehensively related to geological context. Fully supported by relevant information or data.</t>
  </si>
  <si>
    <t xml:space="preserve">Program is of Regional-scale and will improve the resolution / quality of existing regional scale data in the area; OR  Program is undertaking reflection seismic </t>
  </si>
  <si>
    <t>Survey &lt;350km2 or &lt;25km traverse. Will not significantly  improve resolution and quality of existing data.</t>
  </si>
  <si>
    <t>Survey meets minimum size criteria, but will not significantly  improve resolution and quality of existing data.</t>
  </si>
  <si>
    <t>Survey meets minimum size criteria and improves resolution and quality of existing data.</t>
  </si>
  <si>
    <t xml:space="preserve">Survey exceeds minimum size criteria, and greatly improves resolution and quality of existing data.	</t>
  </si>
  <si>
    <t xml:space="preserve">Survey significantly exceeds minimum size criteria, and will significantly  improve resolution and quality of existing data.	</t>
  </si>
  <si>
    <t xml:space="preserve">Contribution to basic understanding of regional geology (e.g. major structures, nature of basement, geophysical anomalies) </t>
  </si>
  <si>
    <t xml:space="preserve">Suitability of proposed geophysical technique to test exploration concept or understand geological framework </t>
  </si>
  <si>
    <t xml:space="preserve">Technique not suitable to test exploration concept or understand geological framework. </t>
  </si>
  <si>
    <t xml:space="preserve">Technique may not be suitable to test exploration concept or understand geological framework. </t>
  </si>
  <si>
    <t xml:space="preserve">Technique suitable to test exploration concept or understand geological framework. </t>
  </si>
  <si>
    <t xml:space="preserve">Preferred technique to test exploration concept or understand geological framework proposed. </t>
  </si>
  <si>
    <t xml:space="preserve">Best technique available to test exploration concept or understand geological framework proposed. </t>
  </si>
  <si>
    <t xml:space="preserve">Specifications of the survey design to test the exploration concept or understand geological framework (e.g. line spacing, line kilometres, area covered, grid spacing, line direction) </t>
  </si>
  <si>
    <t>Specifications not justified.</t>
  </si>
  <si>
    <t>Specifications may not be suitable or not well supported by information provided.</t>
  </si>
  <si>
    <t>Specifications suitable and supported by information.</t>
  </si>
  <si>
    <t>Specifications and design suitable and very well supported (includes figure/plan).</t>
  </si>
  <si>
    <t>Specifications and design suitable and comprehensively supported includes figure/plan).</t>
  </si>
  <si>
    <t xml:space="preserve">Designed to generate targets for a soundly based economic deposit model or testing a soundly based geological concept </t>
  </si>
  <si>
    <t>No possibility of generating targets or testing sound geological concept.</t>
  </si>
  <si>
    <t xml:space="preserve">Demonstrates evidence that technique and/or approach has not been tested in the Project Area; OR 
Demonstrates that no seismic re-processing has been undertaken or previous seismic re-processing was not adequate or to modern standards </t>
  </si>
  <si>
    <t xml:space="preserve">Technique and/or approach has been tested in the Project Area. </t>
  </si>
  <si>
    <t>Unclear if technique and/or approach has been tested in the Project Area</t>
  </si>
  <si>
    <t>Technique and/or approach has been tested in the Project Area. However, data or results may not be available.</t>
  </si>
  <si>
    <t>Technique and/or approach has never been tested in the Project Area but may have been tested elsewhere in NT.</t>
  </si>
  <si>
    <t xml:space="preserve">Technique and/or approach has never been tested in the Project Area. </t>
  </si>
  <si>
    <t>Technique and/or approach has never been tested in the NT.</t>
  </si>
  <si>
    <t xml:space="preserve">Suitability of proposed technique/s and specifications of program design to support exploration concept (e.g. geophysical survey parameters, geochemical survey parameters, re-processing parameters) </t>
  </si>
  <si>
    <t>Technique and specifications not suitable to test concept.</t>
  </si>
  <si>
    <t xml:space="preserve">Technique and specifications may not be suitable to test concept. </t>
  </si>
  <si>
    <t xml:space="preserve">Technique and specifications seem suitable to test concept. </t>
  </si>
  <si>
    <t xml:space="preserve">Technique and specifications designed to test concept. </t>
  </si>
  <si>
    <t xml:space="preserve">Technique and specifications well designed to test concept. </t>
  </si>
  <si>
    <t xml:space="preserve">Delivers new insights for targeting techniques for the commodity/s in the Project Area, with broader regional implications </t>
  </si>
  <si>
    <t>Will not provide any new insights. Unlikely to have regional implications.</t>
  </si>
  <si>
    <t>Possible it will be provide some insights. Possibility of regional impact.</t>
  </si>
  <si>
    <t>Some new insights. Some potential for regional impact. Sound proof of concept for other explorers.</t>
  </si>
  <si>
    <t>New insights with potential  for regional impacts Very good proof of concept for other explorers.</t>
  </si>
  <si>
    <t>Outstanding new insights with significant regional impacts. Outstanding  proof of concept for explorers (e.g. game changer).</t>
  </si>
  <si>
    <t xml:space="preserve">Delivers enhanced understanding of camp- or prospect-scale geology (e.g. refined geophysical anomalies, geochemical anomalies, major structures, nature of basement) </t>
  </si>
  <si>
    <t>Delivers enhanced understanding and geological information.</t>
  </si>
  <si>
    <t>Delivers significantly enhanced understanding and geological information.</t>
  </si>
  <si>
    <t xml:space="preserve">Sufficient supporting evidence for program design (including geological maps, geophysical images and/or cross-sections) </t>
  </si>
  <si>
    <t>Company has no outstanding expenditure/reporting commitments; past performance in co-funding programs **</t>
  </si>
  <si>
    <t xml:space="preserve">Testing soundly based economic deposit model or geological concept </t>
  </si>
  <si>
    <t>No clear economic deposit model or geological concept. Does not answer question.</t>
  </si>
  <si>
    <t>Poor economic deposit model or geological concept. Major knowledge gaps present.</t>
  </si>
  <si>
    <t>Basic economic deposit model or geological concept provided. Lacks detailed information.</t>
  </si>
  <si>
    <t>Sound economic deposit model or geological concept. Most pertinent information or data included.</t>
  </si>
  <si>
    <t>Sound economic deposit model or geological concept, explicitly related to geological context. Well supported by information or data are included.</t>
  </si>
  <si>
    <t>Sound economic deposit model or geological concept, comprehensively related to geological context. Fully supported by relevant information or data.</t>
  </si>
  <si>
    <t>Outstanding potential to advance critical minerals exploration and/or development, outstanding potential to stimulate further exploration beyond Project Area and/or diversify geological potential of the area. Significant regional impacts.</t>
  </si>
  <si>
    <t xml:space="preserve">Suitability of proposed program specifications, analyses and/or technique/s (e.g. multi-element geochemical analysis for untested critical minerals re-analyses, metallurgical or ore characterisation test work) </t>
  </si>
  <si>
    <t>Specifications and analyses not suitable to test program.</t>
  </si>
  <si>
    <t>Minimal additional analyses that may be appropriate for the program.</t>
  </si>
  <si>
    <t xml:space="preserve">Basic additional analyses, largely appropriate for the program. </t>
  </si>
  <si>
    <t>Appropriate specifications and suite of analyses for the program.</t>
  </si>
  <si>
    <t>Multiple, comprehensive suite of analyses appropriate for the program.</t>
  </si>
  <si>
    <t xml:space="preserve">Program will provide outstanding understanding of potential critical minerals endowment and/or recoverability.	</t>
  </si>
  <si>
    <t xml:space="preserve">Sufficient supporting evidence for program design (including geological maps, geophysical images and/or cross-sections, existing resource or multi-element geochemical analysis to support next stage of test work) </t>
  </si>
  <si>
    <t>Status relevant authorisations (e.g. E(M)L/EMP, land access, certificates and clearances)*</t>
  </si>
  <si>
    <t>Company has no outstanding expenditure/reporting commitments; past performance in co-funding programs**</t>
  </si>
  <si>
    <t>Panel Assessment Member 1</t>
  </si>
  <si>
    <t>Panel Assessment Member 2</t>
  </si>
  <si>
    <t>Panel Assessment Member 3</t>
  </si>
  <si>
    <t>Panel Assessment Member 4</t>
  </si>
  <si>
    <t>Poor potential to advance  minerals exploration and/or development. Unlikely to have regional implications.</t>
  </si>
  <si>
    <t>Possible potential to advance minerals exploration and/or development. Possibility of regional impact.</t>
  </si>
  <si>
    <t>Potential to advance   exploration and/or development in Project Area. Some potential for regional impact.</t>
  </si>
  <si>
    <t>Significant potential to advance exploration and/or development, high potential  for regional impacts like further exploration and/or diversify geological potential of the area.</t>
  </si>
  <si>
    <t xml:space="preserve">Delivers enhanced understanding of potential  minerals endowment and/or recoverability </t>
  </si>
  <si>
    <t>Program will not provide understanding of potential  minerals endowment and/or recoverability.</t>
  </si>
  <si>
    <t>Program will provide minimum understanding of potential minerals endowment and/or recoverability.</t>
  </si>
  <si>
    <t>Program will provide basic understanding of potential  minerals endowment and/or recoverability.</t>
  </si>
  <si>
    <t>Program will provide good understanding of potential  minerals endowment and/or recoverability.</t>
  </si>
  <si>
    <t>***New company may receive 7.5/10</t>
  </si>
  <si>
    <t>**New company may receive 7.5/10</t>
  </si>
  <si>
    <t xml:space="preserve">Minor access / status concerns. E(M)L submitted or timing for submission and authorisation realistic, land access negotiations planned or underway. </t>
  </si>
  <si>
    <t>Nil access / status concerns. Revised / new E(M)L submitted and in progress as verified by DLPE, land access negotiations are well advanced, no issues with heritage clearance timing.</t>
  </si>
  <si>
    <t>Unrealistic plan. Timing unworkable. Completion will be in 2027.</t>
  </si>
  <si>
    <t>Proposed plan may lack of sufficient detail. Some concerns with timing, contractor not engaged. Completion likely to be in 2027.</t>
  </si>
  <si>
    <t>Demonstrates there is insufficient existing analysis to determine
whether the mineral/s of interest may be present in economically
significant quantities in the identified prospect/deposit or mine waste;
particularly for critical minerals; OR
Demonstrates the mineralisation or ore deposit to be tested contains
potentially economic accumulations of critical minerals and has had no
substantial early stage metallurgical or ore characterisation testwork
undertaken; OR
Demonstrates a novel approach to early-stage metallurgical testwork
or ore characterization for gold, and/or uranium (eg non-cyanide
leaching for gold, bioleaching for refractory gold, insitu leaching for
uranium)</t>
  </si>
  <si>
    <t>Status relevant authorisations (e.g. E(M)L/EMP, land access, heritage and cultural clearances and certificates) **</t>
  </si>
  <si>
    <t>** Evidence of status and submission of EML to be checked with DLPE. Land access and status and timing of clearances and certificates to be clearly articulated and substantiated where appropriate</t>
  </si>
  <si>
    <t>Timing for completion by December 2026 is substantiated. Comprehensive plan, including risk mitigation. High confidence in timing, evidence contractor has committed to job (quote with timing or letter).</t>
  </si>
  <si>
    <t xml:space="preserve"> Nil access / status concerns. E(M)L authorised and verified by DLPE, all land access, certificates/clearances, substantiated</t>
  </si>
  <si>
    <t>*Distance to drilling is a guide only, as may be influenced by existing or new geological, exploration or mineralisation model being tested.</t>
  </si>
  <si>
    <t>* Evidence of status and submission of EML to be checked with DLPE. Land access and status and timing of clearances and certificates to be clearly articulated and substantiated where appropriate</t>
  </si>
  <si>
    <t>Note: Any criteria scoring under 5 for a project may require discussion at the assessment panel meeting prior to recommending co-funding. Where significant variance (standard deviation ≥4) occur between individual panel scores, the scores will be reviewed to identify any potential anomalies.</t>
  </si>
  <si>
    <t>Significant potential to stimulate further work to support the development of the area, increase  exploration beyond project area and/or diversify geological potential of the area.</t>
  </si>
  <si>
    <t>Potential to advance minerals exploration activity and/or development in the Project Area, with possible broader regional implications, particularly for critical minerals</t>
  </si>
  <si>
    <t>No work has been undertaken (e.g. no initial analysis for secondary prospectivity or untested critical minerals and/or initial met testwork or ore characterisation has been done. Particularly for critical minerals or non-standard or novel  approaches to gold, and/or uranium etc).</t>
  </si>
  <si>
    <t>Significant work has already been undertaken (eg adequate analysis of secondary prospectivity and/or project with substantial proven met test work etc).</t>
  </si>
  <si>
    <t>Some work has been undertaken (eg some existing analysis for secondary prospectivity or untested critical minerals but proposing re-analyses of more samples in full, and/or some met testwork or ore characterisation done etc).</t>
  </si>
  <si>
    <t>Very little work has been undertaken (eg minor secondary prospectivity or critical minerals may be tested, and/or very little met testwork or ore characterisation done etc).</t>
  </si>
  <si>
    <t>No work has been undertaken and the proposal has high geological potential for secondary prospective or resource development for critical minerals (eg first pass of secondary prospectivity and first met test work etc).</t>
  </si>
  <si>
    <t>Comprehensive plan, including risk mitigation.  Timing realistic and favourable. Contractor engaged. Completion likely by December 2026.</t>
  </si>
  <si>
    <t>Realistic plan, most elements addressed. Timing reasonable. Contractor suggested, may or may not be engaged. Completion could be by 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</si>
</sst>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0"/>
      <color rgb="FF231F20"/>
      <name val="Lato"/>
      <family val="2"/>
    </font>
    <font>
      <b/>
      <sz val="10"/>
      <color rgb="FF000000"/>
      <name val="Lato"/>
      <family val="2"/>
    </font>
    <font>
      <b/>
      <sz val="10"/>
      <color theme="1"/>
      <name val="Lato"/>
      <family val="2"/>
    </font>
    <font>
      <sz val="10"/>
      <color rgb="FF231F20"/>
      <name val="Lato"/>
      <family val="2"/>
    </font>
    <font>
      <sz val="10"/>
      <color theme="1"/>
      <name val="Lato"/>
      <family val="2"/>
    </font>
    <font>
      <sz val="8"/>
      <name val="Calibri"/>
      <family val="2"/>
      <scheme val="minor"/>
    </font>
    <font>
      <sz val="10"/>
      <color rgb="FF000000"/>
      <name val="Lato"/>
      <family val="2"/>
    </font>
    <font>
      <sz val="11"/>
      <color rgb="FF000000"/>
      <name val="Aptos Narrow"/>
      <family val="2"/>
    </font>
  </fonts>
  <fills count="6">
    <fill>
      <patternFill patternType="none"/>
    </fill>
    <fill>
      <patternFill patternType="gray125"/>
    </fill>
    <fill>
      <patternFill patternType="solid">
        <fgColor rgb="FF94A596"/>
        <bgColor indexed="64"/>
      </patternFill>
    </fill>
    <fill>
      <patternFill patternType="solid">
        <fgColor rgb="FFD7D2CB"/>
        <bgColor indexed="64"/>
      </patternFill>
    </fill>
    <fill>
      <patternFill patternType="solid">
        <fgColor rgb="FF94A596"/>
        <bgColor rgb="FF000000"/>
      </patternFill>
    </fill>
    <fill>
      <patternFill patternType="solid">
        <fgColor rgb="FFF2F0EE"/>
        <bgColor indexed="64"/>
      </patternFill>
    </fill>
  </fills>
  <borders count="4">
    <border>
      <left/>
      <right/>
      <top/>
      <bottom/>
      <diagonal/>
    </border>
    <border>
      <left/>
      <right style="thin">
        <color indexed="64"/>
      </right>
      <top/>
      <bottom/>
      <diagonal/>
    </border>
    <border>
      <left style="thin">
        <color indexed="64"/>
      </left>
      <right/>
      <top/>
      <bottom/>
      <diagonal/>
    </border>
    <border>
      <left style="thin">
        <color rgb="FF000000"/>
      </left>
      <right/>
      <top/>
      <bottom/>
      <diagonal/>
    </border>
  </borders>
  <cellStyleXfs count="1">
    <xf numFmtId="0" fontId="0" fillId="0" borderId="0"/>
  </cellStyleXfs>
  <cellXfs count="63">
    <xf numFmtId="0" fontId="0" fillId="0" borderId="0" xfId="0"/>
    <xf numFmtId="0" fontId="0" fillId="0" borderId="0" xfId="0" applyAlignment="1">
      <alignment wrapText="1"/>
    </xf>
    <xf numFmtId="0" fontId="0" fillId="0" borderId="0" xfId="0" applyAlignment="1">
      <alignment horizontal="center" vertical="center" wrapText="1"/>
    </xf>
    <xf numFmtId="0" fontId="1" fillId="0" borderId="0" xfId="0" applyFont="1"/>
    <xf numFmtId="0" fontId="2" fillId="2" borderId="0" xfId="0" applyFont="1" applyFill="1" applyAlignment="1">
      <alignment vertical="center"/>
    </xf>
    <xf numFmtId="0" fontId="3" fillId="3" borderId="0" xfId="0"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6" fillId="0" borderId="0" xfId="0" applyFont="1" applyAlignment="1">
      <alignment horizontal="center" vertical="center" wrapText="1"/>
    </xf>
    <xf numFmtId="0" fontId="3" fillId="2" borderId="0" xfId="0" applyFont="1" applyFill="1" applyAlignment="1">
      <alignment horizontal="center" vertical="center" wrapText="1"/>
    </xf>
    <xf numFmtId="0" fontId="4" fillId="3" borderId="0" xfId="0" applyFont="1" applyFill="1" applyAlignment="1">
      <alignment horizontal="center" vertical="center" wrapText="1"/>
    </xf>
    <xf numFmtId="0" fontId="5" fillId="0" borderId="0" xfId="0" applyFont="1" applyAlignment="1">
      <alignment horizontal="center" vertical="center" wrapText="1"/>
    </xf>
    <xf numFmtId="0" fontId="8"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center" vertical="center"/>
    </xf>
    <xf numFmtId="9" fontId="5" fillId="0" borderId="0" xfId="0" applyNumberFormat="1" applyFont="1" applyAlignment="1">
      <alignment horizontal="center" vertical="center" wrapText="1"/>
    </xf>
    <xf numFmtId="9" fontId="0" fillId="0" borderId="0" xfId="0" applyNumberFormat="1" applyAlignment="1">
      <alignment horizontal="center" vertical="center" wrapText="1"/>
    </xf>
    <xf numFmtId="0" fontId="2" fillId="3" borderId="0" xfId="0" applyFont="1" applyFill="1" applyAlignment="1">
      <alignment horizontal="center" vertical="center"/>
    </xf>
    <xf numFmtId="0" fontId="0" fillId="0" borderId="0" xfId="0" applyAlignment="1">
      <alignment horizontal="center"/>
    </xf>
    <xf numFmtId="0" fontId="6" fillId="0" borderId="0" xfId="0" applyFont="1" applyAlignment="1">
      <alignment vertical="center" wrapText="1"/>
    </xf>
    <xf numFmtId="0" fontId="8" fillId="0" borderId="0" xfId="0" applyFont="1" applyAlignment="1">
      <alignment horizontal="center" vertical="center" wrapText="1"/>
    </xf>
    <xf numFmtId="0" fontId="2" fillId="2" borderId="0" xfId="0" applyFont="1" applyFill="1" applyAlignment="1">
      <alignment horizontal="center" vertical="center" wrapText="1"/>
    </xf>
    <xf numFmtId="0" fontId="8" fillId="4" borderId="0" xfId="0" applyFont="1" applyFill="1" applyAlignment="1">
      <alignment horizontal="left" vertical="center"/>
    </xf>
    <xf numFmtId="0" fontId="3" fillId="4" borderId="0" xfId="0" applyFont="1" applyFill="1" applyAlignment="1">
      <alignment horizontal="left"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3" fillId="2" borderId="0" xfId="0" applyFont="1" applyFill="1" applyAlignment="1">
      <alignment horizontal="left" vertical="center"/>
    </xf>
    <xf numFmtId="0" fontId="0" fillId="0" borderId="0" xfId="0" applyAlignment="1">
      <alignment horizontal="left"/>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8" fillId="4" borderId="1" xfId="0" applyFont="1" applyFill="1" applyBorder="1" applyAlignment="1">
      <alignment horizontal="left" vertical="center"/>
    </xf>
    <xf numFmtId="0" fontId="0" fillId="0" borderId="1" xfId="0" applyBorder="1" applyAlignment="1">
      <alignment horizontal="center" vertical="center" wrapText="1"/>
    </xf>
    <xf numFmtId="9" fontId="3" fillId="3" borderId="0" xfId="0" applyNumberFormat="1" applyFont="1" applyFill="1" applyAlignment="1">
      <alignment horizontal="center" vertical="center"/>
    </xf>
    <xf numFmtId="9" fontId="2" fillId="3" borderId="0" xfId="0" applyNumberFormat="1" applyFont="1" applyFill="1" applyAlignment="1">
      <alignment horizontal="center" vertical="center"/>
    </xf>
    <xf numFmtId="0" fontId="8" fillId="4" borderId="2" xfId="0" applyFont="1" applyFill="1" applyBorder="1" applyAlignment="1">
      <alignment horizontal="left" vertical="center"/>
    </xf>
    <xf numFmtId="0" fontId="3" fillId="4" borderId="2" xfId="0" applyFont="1" applyFill="1" applyBorder="1" applyAlignment="1">
      <alignment horizontal="left" vertical="center"/>
    </xf>
    <xf numFmtId="0" fontId="8" fillId="2"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4" borderId="1" xfId="0" applyFont="1" applyFill="1" applyBorder="1" applyAlignment="1">
      <alignment horizontal="left" vertical="center"/>
    </xf>
    <xf numFmtId="9" fontId="0" fillId="0" borderId="0" xfId="0" applyNumberFormat="1" applyAlignment="1">
      <alignment horizontal="center"/>
    </xf>
    <xf numFmtId="0" fontId="1" fillId="5" borderId="2" xfId="0" applyFont="1" applyFill="1" applyBorder="1" applyAlignment="1">
      <alignment horizontal="center" vertical="center" wrapText="1"/>
    </xf>
    <xf numFmtId="0" fontId="8" fillId="4" borderId="0" xfId="0" applyFont="1" applyFill="1" applyBorder="1" applyAlignment="1">
      <alignment horizontal="left" vertical="center"/>
    </xf>
    <xf numFmtId="0" fontId="3" fillId="4" borderId="0" xfId="0" applyFont="1" applyFill="1" applyBorder="1" applyAlignment="1">
      <alignment horizontal="left" vertical="center"/>
    </xf>
    <xf numFmtId="0" fontId="8" fillId="2"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0" fillId="0" borderId="0" xfId="0" applyBorder="1" applyAlignment="1">
      <alignment horizontal="center" vertical="center" wrapText="1"/>
    </xf>
    <xf numFmtId="0" fontId="2" fillId="3" borderId="0" xfId="0" applyFont="1" applyFill="1" applyBorder="1" applyAlignment="1">
      <alignment horizontal="center" vertical="center"/>
    </xf>
    <xf numFmtId="0" fontId="8" fillId="4" borderId="3" xfId="0" applyFont="1" applyFill="1" applyBorder="1" applyAlignment="1">
      <alignment horizontal="left" vertical="center"/>
    </xf>
    <xf numFmtId="0" fontId="8"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3" xfId="0" applyBorder="1" applyAlignment="1">
      <alignment horizontal="center" vertical="center" wrapText="1"/>
    </xf>
    <xf numFmtId="0" fontId="2" fillId="3" borderId="3" xfId="0" applyFont="1" applyFill="1" applyBorder="1" applyAlignment="1">
      <alignment horizontal="center" vertical="center"/>
    </xf>
    <xf numFmtId="0" fontId="0" fillId="0" borderId="3" xfId="0" applyBorder="1"/>
    <xf numFmtId="0" fontId="6" fillId="0" borderId="0" xfId="0" applyFont="1" applyAlignment="1">
      <alignment horizontal="center" vertical="center" wrapText="1"/>
    </xf>
    <xf numFmtId="0" fontId="0" fillId="0" borderId="0" xfId="0" applyFont="1"/>
    <xf numFmtId="0" fontId="6" fillId="0" borderId="0" xfId="0"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E7E4E1"/>
      <color rgb="FFFF5050"/>
      <color rgb="FFD7D2CB"/>
      <color rgb="FFF2F0EE"/>
      <color rgb="FF94A5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zoomScaleNormal="100" workbookViewId="0">
      <pane xSplit="13" ySplit="4" topLeftCell="N5" activePane="bottomRight" state="frozen"/>
      <selection pane="topRight" activeCell="S22" sqref="S22"/>
      <selection pane="bottomLeft" activeCell="S22" sqref="S22"/>
      <selection pane="bottomRight" activeCell="A6" sqref="A6"/>
    </sheetView>
  </sheetViews>
  <sheetFormatPr defaultColWidth="9.140625" defaultRowHeight="15" x14ac:dyDescent="0.25"/>
  <cols>
    <col min="1" max="1" width="35.85546875" customWidth="1"/>
    <col min="2" max="2" width="4.7109375" style="18" bestFit="1" customWidth="1"/>
    <col min="3" max="3" width="16.42578125" customWidth="1"/>
    <col min="4" max="4" width="29" style="2" customWidth="1"/>
    <col min="5" max="12" width="17.5703125" style="2" customWidth="1"/>
    <col min="13" max="13" width="41.42578125" style="2" customWidth="1"/>
    <col min="14" max="14" width="7.42578125" customWidth="1"/>
    <col min="15" max="18" width="17.7109375" bestFit="1" customWidth="1"/>
    <col min="19" max="19" width="10.140625" customWidth="1"/>
  </cols>
  <sheetData>
    <row r="1" spans="1:19" s="27" customFormat="1" x14ac:dyDescent="0.25">
      <c r="A1" s="25" t="s">
        <v>0</v>
      </c>
      <c r="B1" s="13"/>
      <c r="C1" s="25"/>
      <c r="D1" s="26"/>
      <c r="E1" s="26"/>
      <c r="F1" s="26"/>
      <c r="G1" s="26"/>
      <c r="H1" s="26"/>
      <c r="I1" s="26"/>
      <c r="J1" s="26"/>
      <c r="K1" s="26"/>
      <c r="L1" s="26"/>
      <c r="M1" s="25"/>
      <c r="N1" s="34" t="s">
        <v>1</v>
      </c>
      <c r="O1" s="22"/>
      <c r="P1" s="22"/>
      <c r="Q1" s="22"/>
      <c r="R1" s="30"/>
      <c r="S1" s="44"/>
    </row>
    <row r="2" spans="1:19" s="27" customFormat="1" x14ac:dyDescent="0.25">
      <c r="A2" s="25" t="s">
        <v>2</v>
      </c>
      <c r="B2" s="13"/>
      <c r="C2" s="25"/>
      <c r="D2" s="26"/>
      <c r="E2" s="26"/>
      <c r="F2" s="26"/>
      <c r="G2" s="26"/>
      <c r="H2" s="26"/>
      <c r="I2" s="26"/>
      <c r="J2" s="26"/>
      <c r="K2" s="26"/>
      <c r="L2" s="26"/>
      <c r="M2" s="25"/>
      <c r="N2" s="34"/>
      <c r="O2" s="22"/>
      <c r="P2" s="22"/>
      <c r="Q2" s="22"/>
      <c r="R2" s="30"/>
      <c r="S2" s="44"/>
    </row>
    <row r="3" spans="1:19" s="27" customFormat="1" x14ac:dyDescent="0.25">
      <c r="A3" s="25" t="s">
        <v>3</v>
      </c>
      <c r="B3" s="13"/>
      <c r="C3" s="25"/>
      <c r="D3" s="26"/>
      <c r="E3" s="26"/>
      <c r="F3" s="26"/>
      <c r="G3" s="26"/>
      <c r="H3" s="26"/>
      <c r="I3" s="26"/>
      <c r="J3" s="26"/>
      <c r="K3" s="26"/>
      <c r="L3" s="26"/>
      <c r="M3" s="25"/>
      <c r="N3" s="35"/>
      <c r="O3" s="23"/>
      <c r="P3" s="23"/>
      <c r="Q3" s="23"/>
      <c r="R3" s="41"/>
      <c r="S3" s="45"/>
    </row>
    <row r="4" spans="1:19" ht="27" customHeight="1" x14ac:dyDescent="0.25">
      <c r="A4" s="4" t="s">
        <v>4</v>
      </c>
      <c r="B4" s="13"/>
      <c r="C4" s="9" t="s">
        <v>5</v>
      </c>
      <c r="D4" s="9" t="s">
        <v>6</v>
      </c>
      <c r="E4" s="60" t="s">
        <v>7</v>
      </c>
      <c r="F4" s="60"/>
      <c r="G4" s="60" t="s">
        <v>8</v>
      </c>
      <c r="H4" s="60"/>
      <c r="I4" s="60" t="s">
        <v>9</v>
      </c>
      <c r="J4" s="60"/>
      <c r="K4" s="60" t="s">
        <v>10</v>
      </c>
      <c r="L4" s="60"/>
      <c r="M4" s="9" t="s">
        <v>11</v>
      </c>
      <c r="N4" s="36" t="s">
        <v>12</v>
      </c>
      <c r="O4" s="12" t="s">
        <v>198</v>
      </c>
      <c r="P4" s="12" t="s">
        <v>199</v>
      </c>
      <c r="Q4" s="12" t="s">
        <v>200</v>
      </c>
      <c r="R4" s="12" t="s">
        <v>201</v>
      </c>
      <c r="S4" s="46" t="s">
        <v>13</v>
      </c>
    </row>
    <row r="5" spans="1:19" s="3" customFormat="1" ht="17.25" customHeight="1" x14ac:dyDescent="0.25">
      <c r="A5" s="5" t="s">
        <v>14</v>
      </c>
      <c r="B5" s="14">
        <v>5</v>
      </c>
      <c r="C5" s="5"/>
      <c r="D5" s="10"/>
      <c r="E5" s="10"/>
      <c r="F5" s="10"/>
      <c r="G5" s="10"/>
      <c r="H5" s="10"/>
      <c r="I5" s="10"/>
      <c r="J5" s="10"/>
      <c r="K5" s="10"/>
      <c r="L5" s="10"/>
      <c r="M5" s="10"/>
      <c r="N5" s="29">
        <f>AVERAGE(O5:R5)</f>
        <v>0</v>
      </c>
      <c r="O5" s="10">
        <f>100*O6/10*$B$6</f>
        <v>0</v>
      </c>
      <c r="P5" s="10">
        <f t="shared" ref="P5:R5" si="0">100*P6/10*$B$6</f>
        <v>0</v>
      </c>
      <c r="Q5" s="10">
        <f>100*Q6/10*$B$6</f>
        <v>0</v>
      </c>
      <c r="R5" s="28">
        <f t="shared" si="0"/>
        <v>0</v>
      </c>
      <c r="S5" s="47"/>
    </row>
    <row r="6" spans="1:19" s="1" customFormat="1" ht="79.5" customHeight="1" x14ac:dyDescent="0.25">
      <c r="A6" s="6" t="s">
        <v>15</v>
      </c>
      <c r="B6" s="15">
        <v>0.05</v>
      </c>
      <c r="C6" s="15" t="s">
        <v>16</v>
      </c>
      <c r="D6" s="11" t="s">
        <v>17</v>
      </c>
      <c r="E6" s="61" t="s">
        <v>18</v>
      </c>
      <c r="F6" s="61"/>
      <c r="G6" s="61" t="s">
        <v>19</v>
      </c>
      <c r="H6" s="61"/>
      <c r="I6" s="61" t="s">
        <v>20</v>
      </c>
      <c r="J6" s="61"/>
      <c r="K6" s="61" t="s">
        <v>21</v>
      </c>
      <c r="L6" s="61"/>
      <c r="M6" s="11" t="s">
        <v>22</v>
      </c>
      <c r="N6" s="43" t="e">
        <f>AVERAGE(O6:R6)</f>
        <v>#DIV/0!</v>
      </c>
      <c r="O6" s="2"/>
      <c r="P6" s="2"/>
      <c r="Q6" s="2"/>
      <c r="R6" s="31"/>
      <c r="S6" s="48"/>
    </row>
    <row r="7" spans="1:19" s="3" customFormat="1" ht="17.25" customHeight="1" x14ac:dyDescent="0.25">
      <c r="A7" s="5" t="s">
        <v>23</v>
      </c>
      <c r="B7" s="14">
        <v>20</v>
      </c>
      <c r="C7" s="5"/>
      <c r="D7" s="10"/>
      <c r="E7" s="10"/>
      <c r="F7" s="10"/>
      <c r="G7" s="10"/>
      <c r="H7" s="10"/>
      <c r="I7" s="10"/>
      <c r="J7" s="10"/>
      <c r="K7" s="10"/>
      <c r="L7" s="10"/>
      <c r="M7" s="10"/>
      <c r="N7" s="29">
        <f t="shared" ref="N7:N8" si="1">AVERAGE(O7:R7)</f>
        <v>0</v>
      </c>
      <c r="O7" s="10">
        <f>100*(O8/10*$B$8+O9/10*$B$9)</f>
        <v>0</v>
      </c>
      <c r="P7" s="10">
        <f t="shared" ref="P7" si="2">100*(P8/10*$B$8+P9/10*$B$9)</f>
        <v>0</v>
      </c>
      <c r="Q7" s="10">
        <f>100*(Q8/10*$B$8+Q9/10*$B$9)</f>
        <v>0</v>
      </c>
      <c r="R7" s="28">
        <f t="shared" ref="R7" si="3">100*(R8/10*$B$8+R9/10*$B$9)</f>
        <v>0</v>
      </c>
      <c r="S7" s="47"/>
    </row>
    <row r="8" spans="1:19" s="1" customFormat="1" ht="77.25" customHeight="1" x14ac:dyDescent="0.25">
      <c r="A8" s="6" t="s">
        <v>24</v>
      </c>
      <c r="B8" s="15">
        <v>0.1</v>
      </c>
      <c r="C8" s="15" t="s">
        <v>16</v>
      </c>
      <c r="D8" s="8" t="s">
        <v>25</v>
      </c>
      <c r="E8" s="58" t="s">
        <v>26</v>
      </c>
      <c r="F8" s="58"/>
      <c r="G8" s="58" t="s">
        <v>27</v>
      </c>
      <c r="H8" s="58"/>
      <c r="I8" s="58" t="s">
        <v>28</v>
      </c>
      <c r="J8" s="58"/>
      <c r="K8" s="58" t="s">
        <v>29</v>
      </c>
      <c r="L8" s="58"/>
      <c r="M8" s="8" t="s">
        <v>30</v>
      </c>
      <c r="N8" s="43" t="e">
        <f t="shared" si="1"/>
        <v>#DIV/0!</v>
      </c>
      <c r="O8" s="2"/>
      <c r="P8" s="2"/>
      <c r="Q8" s="2"/>
      <c r="R8" s="31"/>
      <c r="S8" s="48"/>
    </row>
    <row r="9" spans="1:19" s="1" customFormat="1" ht="69.75" customHeight="1" x14ac:dyDescent="0.25">
      <c r="A9" s="6" t="s">
        <v>31</v>
      </c>
      <c r="B9" s="15">
        <v>0.1</v>
      </c>
      <c r="C9" s="15" t="s">
        <v>16</v>
      </c>
      <c r="D9" s="8" t="s">
        <v>32</v>
      </c>
      <c r="E9" s="58" t="s">
        <v>33</v>
      </c>
      <c r="F9" s="58"/>
      <c r="G9" s="58" t="s">
        <v>34</v>
      </c>
      <c r="H9" s="58"/>
      <c r="I9" s="58" t="s">
        <v>35</v>
      </c>
      <c r="J9" s="58"/>
      <c r="K9" s="58" t="s">
        <v>36</v>
      </c>
      <c r="L9" s="58"/>
      <c r="M9" s="8" t="s">
        <v>37</v>
      </c>
      <c r="N9" s="43" t="e">
        <f>AVERAGE(O9:R9)</f>
        <v>#DIV/0!</v>
      </c>
      <c r="O9" s="2"/>
      <c r="P9" s="2"/>
      <c r="Q9" s="2"/>
      <c r="R9" s="31"/>
      <c r="S9" s="48"/>
    </row>
    <row r="10" spans="1:19" s="3" customFormat="1" ht="17.25" customHeight="1" x14ac:dyDescent="0.25">
      <c r="A10" s="5" t="s">
        <v>38</v>
      </c>
      <c r="B10" s="14">
        <v>50</v>
      </c>
      <c r="C10" s="5"/>
      <c r="D10" s="10"/>
      <c r="E10" s="10"/>
      <c r="F10" s="10"/>
      <c r="G10" s="10"/>
      <c r="H10" s="10"/>
      <c r="I10" s="10"/>
      <c r="J10" s="10"/>
      <c r="K10" s="10"/>
      <c r="L10" s="10"/>
      <c r="M10" s="10"/>
      <c r="N10" s="29">
        <f t="shared" ref="N10:N12" si="4">AVERAGE(O10:R10)</f>
        <v>0</v>
      </c>
      <c r="O10" s="10">
        <f>100*(O11/10*$B$11+O12/10*$B$12+O13/10*$B$13+O14/10*$B$14)</f>
        <v>0</v>
      </c>
      <c r="P10" s="10">
        <f>100*(P11/10*$B$11+P12/10*$B$12+P13/10*$B$13+P14/10*$B$14)</f>
        <v>0</v>
      </c>
      <c r="Q10" s="10">
        <f>100*(Q11/10*$B$11+Q12/10*$B$12+Q13/10*$B$13+Q14/10*$B$14)</f>
        <v>0</v>
      </c>
      <c r="R10" s="28">
        <f>100*(R11/10*$B$11+R12/10*$B$12+R13/10*$B$13+R14/10*$B$14)</f>
        <v>0</v>
      </c>
      <c r="S10" s="47"/>
    </row>
    <row r="11" spans="1:19" s="1" customFormat="1" ht="117" customHeight="1" x14ac:dyDescent="0.25">
      <c r="A11" s="6" t="s">
        <v>39</v>
      </c>
      <c r="B11" s="15">
        <v>0.2</v>
      </c>
      <c r="C11" s="15" t="s">
        <v>16</v>
      </c>
      <c r="D11" s="8" t="s">
        <v>32</v>
      </c>
      <c r="E11" s="59" t="s">
        <v>40</v>
      </c>
      <c r="F11" s="59"/>
      <c r="G11" s="59" t="s">
        <v>41</v>
      </c>
      <c r="H11" s="59"/>
      <c r="I11" s="59" t="s">
        <v>42</v>
      </c>
      <c r="J11" s="59"/>
      <c r="K11" s="59" t="s">
        <v>43</v>
      </c>
      <c r="L11" s="59"/>
      <c r="M11" s="20" t="s">
        <v>44</v>
      </c>
      <c r="N11" s="43" t="e">
        <f t="shared" si="4"/>
        <v>#DIV/0!</v>
      </c>
      <c r="O11" s="2"/>
      <c r="P11" s="2"/>
      <c r="Q11" s="2"/>
      <c r="R11" s="31"/>
      <c r="S11" s="48"/>
    </row>
    <row r="12" spans="1:19" s="1" customFormat="1" ht="93.75" customHeight="1" x14ac:dyDescent="0.25">
      <c r="A12" s="6" t="s">
        <v>45</v>
      </c>
      <c r="B12" s="15">
        <v>0.15</v>
      </c>
      <c r="C12" s="15" t="s">
        <v>16</v>
      </c>
      <c r="D12" s="8" t="s">
        <v>32</v>
      </c>
      <c r="E12" s="58" t="s">
        <v>46</v>
      </c>
      <c r="F12" s="58"/>
      <c r="G12" s="58" t="s">
        <v>47</v>
      </c>
      <c r="H12" s="58"/>
      <c r="I12" s="58" t="s">
        <v>48</v>
      </c>
      <c r="J12" s="58"/>
      <c r="K12" s="58" t="s">
        <v>49</v>
      </c>
      <c r="L12" s="58"/>
      <c r="M12" s="8" t="s">
        <v>50</v>
      </c>
      <c r="N12" s="43" t="e">
        <f t="shared" si="4"/>
        <v>#DIV/0!</v>
      </c>
      <c r="O12" s="2"/>
      <c r="P12" s="2"/>
      <c r="Q12" s="2"/>
      <c r="R12" s="31"/>
      <c r="S12" s="48"/>
    </row>
    <row r="13" spans="1:19" s="1" customFormat="1" ht="79.5" customHeight="1" x14ac:dyDescent="0.25">
      <c r="A13" s="6" t="s">
        <v>51</v>
      </c>
      <c r="B13" s="15">
        <v>0.1</v>
      </c>
      <c r="C13" s="15" t="s">
        <v>16</v>
      </c>
      <c r="D13" s="8" t="s">
        <v>32</v>
      </c>
      <c r="E13" s="58" t="s">
        <v>52</v>
      </c>
      <c r="F13" s="58"/>
      <c r="G13" s="58" t="s">
        <v>53</v>
      </c>
      <c r="H13" s="58"/>
      <c r="I13" s="58" t="s">
        <v>54</v>
      </c>
      <c r="J13" s="58"/>
      <c r="K13" s="58" t="s">
        <v>55</v>
      </c>
      <c r="L13" s="58"/>
      <c r="M13" s="8" t="s">
        <v>56</v>
      </c>
      <c r="N13" s="43" t="e">
        <f>AVERAGE(O13:R13)</f>
        <v>#DIV/0!</v>
      </c>
      <c r="O13" s="2"/>
      <c r="P13" s="2"/>
      <c r="Q13" s="2"/>
      <c r="R13" s="31"/>
      <c r="S13" s="48"/>
    </row>
    <row r="14" spans="1:19" s="1" customFormat="1" ht="68.25" customHeight="1" x14ac:dyDescent="0.25">
      <c r="A14" s="6" t="s">
        <v>57</v>
      </c>
      <c r="B14" s="16">
        <v>0.05</v>
      </c>
      <c r="C14" s="15" t="s">
        <v>16</v>
      </c>
      <c r="D14" s="8" t="s">
        <v>58</v>
      </c>
      <c r="E14" s="58" t="s">
        <v>59</v>
      </c>
      <c r="F14" s="58"/>
      <c r="G14" s="58" t="s">
        <v>60</v>
      </c>
      <c r="H14" s="58"/>
      <c r="I14" s="58" t="s">
        <v>61</v>
      </c>
      <c r="J14" s="58"/>
      <c r="K14" s="58" t="s">
        <v>62</v>
      </c>
      <c r="L14" s="58"/>
      <c r="M14" s="8" t="s">
        <v>63</v>
      </c>
      <c r="N14" s="43" t="e">
        <f t="shared" ref="N14:N22" si="5">AVERAGE(O14:R14)</f>
        <v>#DIV/0!</v>
      </c>
      <c r="O14" s="2"/>
      <c r="P14" s="2"/>
      <c r="Q14" s="2"/>
      <c r="R14" s="31"/>
      <c r="S14" s="48"/>
    </row>
    <row r="15" spans="1:19" s="3" customFormat="1" ht="17.25" customHeight="1" x14ac:dyDescent="0.25">
      <c r="A15" s="7" t="s">
        <v>64</v>
      </c>
      <c r="B15" s="17">
        <v>15</v>
      </c>
      <c r="C15" s="7"/>
      <c r="D15" s="10"/>
      <c r="E15" s="10"/>
      <c r="F15" s="10"/>
      <c r="G15" s="10"/>
      <c r="H15" s="10"/>
      <c r="I15" s="10"/>
      <c r="J15" s="10"/>
      <c r="K15" s="10"/>
      <c r="L15" s="10"/>
      <c r="M15" s="10"/>
      <c r="N15" s="29">
        <f t="shared" si="5"/>
        <v>0</v>
      </c>
      <c r="O15" s="10">
        <f>100*(O16/10*$B$16+O17/10*$B$17+O18/10*$B$18)</f>
        <v>0</v>
      </c>
      <c r="P15" s="10">
        <f t="shared" ref="P15" si="6">100*(P16/10*$B$16+P17/10*$B$17+P18/10*$B$18)</f>
        <v>0</v>
      </c>
      <c r="Q15" s="10">
        <f>100*(Q16/10*$B$16+Q17/10*$B$17+Q18/10*$B$18)</f>
        <v>0</v>
      </c>
      <c r="R15" s="28">
        <f t="shared" ref="R15" si="7">100*(R16/10*$B$16+R17/10*$B$17+R18/10*$B$18)</f>
        <v>0</v>
      </c>
      <c r="S15" s="47"/>
    </row>
    <row r="16" spans="1:19" s="1" customFormat="1" ht="45" customHeight="1" x14ac:dyDescent="0.25">
      <c r="A16" s="6" t="s">
        <v>65</v>
      </c>
      <c r="B16" s="15">
        <v>0.05</v>
      </c>
      <c r="C16" s="15" t="s">
        <v>16</v>
      </c>
      <c r="D16" s="8" t="s">
        <v>32</v>
      </c>
      <c r="E16" s="58" t="s">
        <v>66</v>
      </c>
      <c r="F16" s="58"/>
      <c r="G16" s="58" t="s">
        <v>67</v>
      </c>
      <c r="H16" s="58"/>
      <c r="I16" s="58" t="s">
        <v>68</v>
      </c>
      <c r="J16" s="58"/>
      <c r="K16" s="58" t="s">
        <v>69</v>
      </c>
      <c r="L16" s="58"/>
      <c r="M16" s="8" t="s">
        <v>70</v>
      </c>
      <c r="N16" s="43" t="e">
        <f t="shared" si="5"/>
        <v>#DIV/0!</v>
      </c>
      <c r="O16" s="2"/>
      <c r="P16" s="2"/>
      <c r="Q16" s="2"/>
      <c r="R16" s="31"/>
      <c r="S16" s="48"/>
    </row>
    <row r="17" spans="1:19" s="1" customFormat="1" ht="66.75" customHeight="1" x14ac:dyDescent="0.25">
      <c r="A17" s="6" t="s">
        <v>71</v>
      </c>
      <c r="B17" s="15">
        <v>0.05</v>
      </c>
      <c r="C17" s="15" t="s">
        <v>16</v>
      </c>
      <c r="D17" s="8" t="s">
        <v>32</v>
      </c>
      <c r="E17" s="58" t="s">
        <v>215</v>
      </c>
      <c r="F17" s="58"/>
      <c r="G17" s="58" t="s">
        <v>216</v>
      </c>
      <c r="H17" s="58"/>
      <c r="I17" s="59" t="s">
        <v>233</v>
      </c>
      <c r="J17" s="59"/>
      <c r="K17" s="58" t="s">
        <v>232</v>
      </c>
      <c r="L17" s="58"/>
      <c r="M17" s="56" t="s">
        <v>220</v>
      </c>
      <c r="N17" s="43" t="e">
        <f t="shared" si="5"/>
        <v>#DIV/0!</v>
      </c>
      <c r="O17" s="2"/>
      <c r="P17" s="2"/>
      <c r="Q17" s="2"/>
      <c r="R17" s="31"/>
      <c r="S17" s="48"/>
    </row>
    <row r="18" spans="1:19" s="1" customFormat="1" ht="68.25" customHeight="1" x14ac:dyDescent="0.25">
      <c r="A18" s="6" t="s">
        <v>218</v>
      </c>
      <c r="B18" s="15">
        <v>0.05</v>
      </c>
      <c r="C18" s="15" t="s">
        <v>16</v>
      </c>
      <c r="D18" s="8" t="s">
        <v>32</v>
      </c>
      <c r="E18" s="58" t="s">
        <v>72</v>
      </c>
      <c r="F18" s="58"/>
      <c r="G18" s="58" t="s">
        <v>73</v>
      </c>
      <c r="H18" s="58"/>
      <c r="I18" s="58" t="s">
        <v>213</v>
      </c>
      <c r="J18" s="58"/>
      <c r="K18" s="58" t="s">
        <v>214</v>
      </c>
      <c r="L18" s="58"/>
      <c r="M18" s="56" t="s">
        <v>221</v>
      </c>
      <c r="N18" s="43" t="e">
        <f t="shared" si="5"/>
        <v>#DIV/0!</v>
      </c>
      <c r="O18" s="2"/>
      <c r="P18" s="2"/>
      <c r="Q18" s="2"/>
      <c r="R18" s="31"/>
      <c r="S18" s="48"/>
    </row>
    <row r="19" spans="1:19" s="3" customFormat="1" ht="27.75" customHeight="1" x14ac:dyDescent="0.25">
      <c r="A19" s="7" t="s">
        <v>74</v>
      </c>
      <c r="B19" s="17">
        <v>10</v>
      </c>
      <c r="C19" s="7"/>
      <c r="D19" s="10"/>
      <c r="E19" s="10"/>
      <c r="F19" s="10"/>
      <c r="G19" s="10"/>
      <c r="H19" s="10"/>
      <c r="I19" s="10"/>
      <c r="J19" s="10"/>
      <c r="K19" s="10"/>
      <c r="L19" s="10"/>
      <c r="M19" s="10"/>
      <c r="N19" s="29">
        <f t="shared" si="5"/>
        <v>0</v>
      </c>
      <c r="O19" s="10">
        <f>100*(O20/10*$B$20+O21/10*$B$21)</f>
        <v>0</v>
      </c>
      <c r="P19" s="10">
        <f t="shared" ref="P19" si="8">100*(P20/10*$B$20+P21/10*$B$21)</f>
        <v>0</v>
      </c>
      <c r="Q19" s="10">
        <f>100*(Q20/10*$B$20+Q21/10*$B$21)</f>
        <v>0</v>
      </c>
      <c r="R19" s="28">
        <f t="shared" ref="R19" si="9">100*(R20/10*$B$20+R21/10*$B$21)</f>
        <v>0</v>
      </c>
      <c r="S19" s="47"/>
    </row>
    <row r="20" spans="1:19" s="1" customFormat="1" ht="41.25" customHeight="1" x14ac:dyDescent="0.25">
      <c r="A20" s="6" t="s">
        <v>75</v>
      </c>
      <c r="B20" s="15">
        <v>0.05</v>
      </c>
      <c r="C20" s="15" t="s">
        <v>16</v>
      </c>
      <c r="D20" s="8" t="s">
        <v>76</v>
      </c>
      <c r="E20" s="58" t="s">
        <v>77</v>
      </c>
      <c r="F20" s="58"/>
      <c r="G20" s="58" t="s">
        <v>78</v>
      </c>
      <c r="H20" s="58"/>
      <c r="I20" s="58" t="s">
        <v>79</v>
      </c>
      <c r="J20" s="58"/>
      <c r="K20" s="58" t="s">
        <v>80</v>
      </c>
      <c r="L20" s="58"/>
      <c r="M20" s="8" t="s">
        <v>81</v>
      </c>
      <c r="N20" s="43" t="e">
        <f t="shared" si="5"/>
        <v>#DIV/0!</v>
      </c>
      <c r="O20" s="2"/>
      <c r="P20" s="2"/>
      <c r="Q20" s="2"/>
      <c r="R20" s="31"/>
      <c r="S20" s="48"/>
    </row>
    <row r="21" spans="1:19" s="1" customFormat="1" ht="63.75" customHeight="1" x14ac:dyDescent="0.25">
      <c r="A21" s="6" t="s">
        <v>82</v>
      </c>
      <c r="B21" s="15">
        <v>0.05</v>
      </c>
      <c r="C21" s="15" t="s">
        <v>16</v>
      </c>
      <c r="D21" s="8" t="s">
        <v>83</v>
      </c>
      <c r="E21" s="58" t="s">
        <v>84</v>
      </c>
      <c r="F21" s="58"/>
      <c r="G21" s="58" t="s">
        <v>85</v>
      </c>
      <c r="H21" s="58"/>
      <c r="I21" s="58" t="s">
        <v>86</v>
      </c>
      <c r="J21" s="58"/>
      <c r="K21" s="58" t="s">
        <v>87</v>
      </c>
      <c r="L21" s="58"/>
      <c r="M21" s="8" t="s">
        <v>88</v>
      </c>
      <c r="N21" s="43" t="e">
        <f t="shared" si="5"/>
        <v>#DIV/0!</v>
      </c>
      <c r="O21" s="2"/>
      <c r="P21" s="2"/>
      <c r="Q21" s="2"/>
      <c r="R21" s="31"/>
      <c r="S21" s="48"/>
    </row>
    <row r="22" spans="1:19" s="3" customFormat="1" ht="17.25" customHeight="1" x14ac:dyDescent="0.25">
      <c r="A22" s="7" t="s">
        <v>89</v>
      </c>
      <c r="B22" s="17"/>
      <c r="C22" s="7"/>
      <c r="D22" s="10"/>
      <c r="E22" s="10"/>
      <c r="F22" s="10"/>
      <c r="G22" s="10"/>
      <c r="H22" s="10"/>
      <c r="I22" s="10"/>
      <c r="J22" s="10"/>
      <c r="K22" s="10"/>
      <c r="L22" s="10"/>
      <c r="M22" s="10"/>
      <c r="N22" s="37">
        <f t="shared" si="5"/>
        <v>0</v>
      </c>
      <c r="O22" s="17">
        <f>100*(O6/10*$B$6+O8/10*$B$8+O9/10*$B$9+O11/10*$B$11+O12/10*$B$12+O13/10*$B$13+O14/10*$B$14+O16/10*$B$16+O17/10*$B$17+O18/10*$B$18+O20/10*$B$20+O21/10*$B$21)</f>
        <v>0</v>
      </c>
      <c r="P22" s="17">
        <f>100*(P6/10*$B$6+P8/10*$B$8+P9/10*$B$9+P11/10*$B$11+P12/10*$B$12+P13/10*$B$13+P14/10*$B$14+P16/10*$B$16+P17/10*$B$17+P18/10*$B$18+P20/10*$B$20+P21/10*$B$21)</f>
        <v>0</v>
      </c>
      <c r="Q22" s="17">
        <f t="shared" ref="Q22:R22" si="10">100*(Q6/10*$B$6+Q8/10*$B$8+Q9/10*$B$9+Q11/10*$B$11+Q12/10*$B$12+Q13/10*$B$13+Q14/10*$B$14+Q16/10*$B$16+Q17/10*$B$17+Q18/10*$B$18+Q20/10*$B$20+Q21/10*$B$21)</f>
        <v>0</v>
      </c>
      <c r="R22" s="38">
        <f t="shared" si="10"/>
        <v>0</v>
      </c>
      <c r="S22" s="49"/>
    </row>
    <row r="23" spans="1:19" x14ac:dyDescent="0.25">
      <c r="N23" s="43">
        <f>_xlfn.STDEV.P(O22:R22)</f>
        <v>0</v>
      </c>
    </row>
    <row r="24" spans="1:19" x14ac:dyDescent="0.25">
      <c r="A24" s="3" t="s">
        <v>90</v>
      </c>
      <c r="K24" s="8"/>
    </row>
    <row r="25" spans="1:19" x14ac:dyDescent="0.25">
      <c r="A25" s="57" t="s">
        <v>222</v>
      </c>
    </row>
    <row r="26" spans="1:19" x14ac:dyDescent="0.25">
      <c r="A26" s="57" t="s">
        <v>219</v>
      </c>
    </row>
    <row r="27" spans="1:19" x14ac:dyDescent="0.25">
      <c r="A27" s="57" t="s">
        <v>211</v>
      </c>
      <c r="B27" s="39"/>
      <c r="C27" s="40"/>
    </row>
    <row r="28" spans="1:19" x14ac:dyDescent="0.25">
      <c r="A28" s="57" t="s">
        <v>224</v>
      </c>
      <c r="B28" s="39"/>
      <c r="C28" s="40"/>
    </row>
    <row r="29" spans="1:19" x14ac:dyDescent="0.25">
      <c r="B29" s="39"/>
      <c r="C29" s="40"/>
    </row>
    <row r="30" spans="1:19" x14ac:dyDescent="0.25">
      <c r="A30" s="40"/>
      <c r="B30" s="39"/>
      <c r="C30" s="40"/>
    </row>
    <row r="31" spans="1:19" x14ac:dyDescent="0.25">
      <c r="A31" s="40"/>
      <c r="B31" s="39"/>
      <c r="C31" s="40"/>
    </row>
    <row r="32" spans="1:19" x14ac:dyDescent="0.25">
      <c r="A32" s="40"/>
      <c r="B32" s="39"/>
      <c r="C32" s="40"/>
    </row>
    <row r="33" spans="1:3" x14ac:dyDescent="0.25">
      <c r="A33" s="40"/>
      <c r="B33" s="39"/>
      <c r="C33" s="40"/>
    </row>
    <row r="34" spans="1:3" x14ac:dyDescent="0.25">
      <c r="A34" s="40"/>
      <c r="B34" s="39"/>
      <c r="C34" s="40"/>
    </row>
    <row r="35" spans="1:3" x14ac:dyDescent="0.25">
      <c r="A35" s="40"/>
      <c r="B35" s="39"/>
      <c r="C35" s="40"/>
    </row>
    <row r="36" spans="1:3" x14ac:dyDescent="0.25">
      <c r="A36" s="40"/>
      <c r="B36" s="39"/>
      <c r="C36" s="40"/>
    </row>
  </sheetData>
  <protectedRanges>
    <protectedRange sqref="O6:S6 O8:S9 O11:S14 O16:S18 O20:S21" name="Range1"/>
    <protectedRange sqref="A1:XFD3" name="Range15"/>
  </protectedRanges>
  <mergeCells count="52">
    <mergeCell ref="E9:F9"/>
    <mergeCell ref="G9:H9"/>
    <mergeCell ref="I9:J9"/>
    <mergeCell ref="K9:L9"/>
    <mergeCell ref="E8:F8"/>
    <mergeCell ref="G8:H8"/>
    <mergeCell ref="I8:J8"/>
    <mergeCell ref="K8:L8"/>
    <mergeCell ref="E4:F4"/>
    <mergeCell ref="G4:H4"/>
    <mergeCell ref="I4:J4"/>
    <mergeCell ref="K4:L4"/>
    <mergeCell ref="E6:F6"/>
    <mergeCell ref="G6:H6"/>
    <mergeCell ref="I6:J6"/>
    <mergeCell ref="K6:L6"/>
    <mergeCell ref="E11:F11"/>
    <mergeCell ref="G11:H11"/>
    <mergeCell ref="I11:J11"/>
    <mergeCell ref="K11:L11"/>
    <mergeCell ref="E12:F12"/>
    <mergeCell ref="G12:H12"/>
    <mergeCell ref="I12:J12"/>
    <mergeCell ref="K12:L12"/>
    <mergeCell ref="E13:F13"/>
    <mergeCell ref="G13:H13"/>
    <mergeCell ref="I13:J13"/>
    <mergeCell ref="K13:L13"/>
    <mergeCell ref="E20:F20"/>
    <mergeCell ref="G20:H20"/>
    <mergeCell ref="I20:J20"/>
    <mergeCell ref="K20:L20"/>
    <mergeCell ref="E14:F14"/>
    <mergeCell ref="G14:H14"/>
    <mergeCell ref="I14:J14"/>
    <mergeCell ref="K14:L14"/>
    <mergeCell ref="E18:F18"/>
    <mergeCell ref="G18:H18"/>
    <mergeCell ref="I18:J18"/>
    <mergeCell ref="K18:L18"/>
    <mergeCell ref="E21:F21"/>
    <mergeCell ref="G21:H21"/>
    <mergeCell ref="I21:J21"/>
    <mergeCell ref="K21:L21"/>
    <mergeCell ref="E16:F16"/>
    <mergeCell ref="G16:H16"/>
    <mergeCell ref="I16:J16"/>
    <mergeCell ref="K16:L16"/>
    <mergeCell ref="E17:F17"/>
    <mergeCell ref="G17:H17"/>
    <mergeCell ref="I17:J17"/>
    <mergeCell ref="K17:L17"/>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6"/>
  <sheetViews>
    <sheetView zoomScaleNormal="100" workbookViewId="0">
      <pane xSplit="13" ySplit="4" topLeftCell="N5" activePane="bottomRight" state="frozen"/>
      <selection pane="topRight" activeCell="S22" sqref="S22"/>
      <selection pane="bottomLeft" activeCell="S22" sqref="S22"/>
      <selection pane="bottomRight" activeCell="I18" sqref="I18:J18"/>
    </sheetView>
  </sheetViews>
  <sheetFormatPr defaultRowHeight="15" x14ac:dyDescent="0.25"/>
  <cols>
    <col min="1" max="1" width="33.140625" customWidth="1"/>
    <col min="2" max="2" width="4.7109375" style="18" bestFit="1" customWidth="1"/>
    <col min="3" max="3" width="16.42578125" customWidth="1"/>
    <col min="4" max="4" width="30.7109375" style="2" customWidth="1"/>
    <col min="5" max="12" width="17" style="2" customWidth="1"/>
    <col min="13" max="13" width="38.42578125" style="2" customWidth="1"/>
    <col min="14" max="14" width="7.42578125" customWidth="1"/>
    <col min="15" max="17" width="14" customWidth="1"/>
    <col min="18" max="18" width="12.140625" bestFit="1" customWidth="1"/>
    <col min="19" max="19" width="11.28515625" customWidth="1"/>
  </cols>
  <sheetData>
    <row r="1" spans="1:19" s="27" customFormat="1" x14ac:dyDescent="0.25">
      <c r="A1" s="25" t="s">
        <v>0</v>
      </c>
      <c r="B1" s="13"/>
      <c r="C1" s="25"/>
      <c r="D1" s="26"/>
      <c r="E1" s="26"/>
      <c r="F1" s="26"/>
      <c r="G1" s="26"/>
      <c r="H1" s="26"/>
      <c r="I1" s="26"/>
      <c r="J1" s="26"/>
      <c r="K1" s="26"/>
      <c r="L1" s="26"/>
      <c r="M1" s="25"/>
      <c r="N1" s="34" t="s">
        <v>1</v>
      </c>
      <c r="O1" s="22"/>
      <c r="P1" s="22"/>
      <c r="Q1" s="22"/>
      <c r="R1" s="30"/>
      <c r="S1" s="44"/>
    </row>
    <row r="2" spans="1:19" s="27" customFormat="1" x14ac:dyDescent="0.25">
      <c r="A2" s="25" t="s">
        <v>91</v>
      </c>
      <c r="B2" s="13"/>
      <c r="C2" s="25"/>
      <c r="D2" s="26"/>
      <c r="E2" s="26"/>
      <c r="F2" s="26"/>
      <c r="G2" s="26"/>
      <c r="H2" s="26"/>
      <c r="I2" s="26"/>
      <c r="J2" s="26"/>
      <c r="K2" s="26"/>
      <c r="L2" s="26"/>
      <c r="M2" s="25"/>
      <c r="N2" s="34"/>
      <c r="O2" s="22"/>
      <c r="P2" s="22"/>
      <c r="Q2" s="22"/>
      <c r="R2" s="30"/>
      <c r="S2" s="44"/>
    </row>
    <row r="3" spans="1:19" s="27" customFormat="1" x14ac:dyDescent="0.25">
      <c r="A3" s="25" t="s">
        <v>3</v>
      </c>
      <c r="B3" s="13"/>
      <c r="C3" s="25"/>
      <c r="D3" s="26"/>
      <c r="E3" s="26"/>
      <c r="F3" s="26"/>
      <c r="G3" s="26"/>
      <c r="H3" s="26"/>
      <c r="I3" s="26"/>
      <c r="J3" s="26"/>
      <c r="K3" s="26"/>
      <c r="L3" s="26"/>
      <c r="M3" s="25"/>
      <c r="N3" s="35"/>
      <c r="O3" s="23"/>
      <c r="P3" s="22"/>
      <c r="Q3" s="22"/>
      <c r="R3" s="30"/>
      <c r="S3" s="44"/>
    </row>
    <row r="4" spans="1:19" s="1" customFormat="1" ht="38.25" x14ac:dyDescent="0.25">
      <c r="A4" s="24" t="s">
        <v>4</v>
      </c>
      <c r="B4" s="21"/>
      <c r="C4" s="9" t="s">
        <v>5</v>
      </c>
      <c r="D4" s="9" t="s">
        <v>6</v>
      </c>
      <c r="E4" s="60" t="s">
        <v>7</v>
      </c>
      <c r="F4" s="60"/>
      <c r="G4" s="60" t="s">
        <v>8</v>
      </c>
      <c r="H4" s="60"/>
      <c r="I4" s="60" t="s">
        <v>9</v>
      </c>
      <c r="J4" s="60"/>
      <c r="K4" s="60" t="s">
        <v>10</v>
      </c>
      <c r="L4" s="60"/>
      <c r="M4" s="9" t="s">
        <v>11</v>
      </c>
      <c r="N4" s="36" t="s">
        <v>12</v>
      </c>
      <c r="O4" s="12" t="s">
        <v>198</v>
      </c>
      <c r="P4" s="12" t="s">
        <v>199</v>
      </c>
      <c r="Q4" s="12" t="s">
        <v>200</v>
      </c>
      <c r="R4" s="12" t="s">
        <v>201</v>
      </c>
      <c r="S4" s="46" t="s">
        <v>13</v>
      </c>
    </row>
    <row r="5" spans="1:19" ht="18" customHeight="1" x14ac:dyDescent="0.25">
      <c r="A5" s="5" t="s">
        <v>14</v>
      </c>
      <c r="B5" s="32">
        <v>0.05</v>
      </c>
      <c r="C5" s="5"/>
      <c r="D5" s="10"/>
      <c r="E5" s="10"/>
      <c r="F5" s="10"/>
      <c r="G5" s="10"/>
      <c r="H5" s="10"/>
      <c r="I5" s="10"/>
      <c r="J5" s="10"/>
      <c r="K5" s="10"/>
      <c r="L5" s="10"/>
      <c r="M5" s="10"/>
      <c r="N5" s="29">
        <f>AVERAGE(O5:R5)</f>
        <v>0</v>
      </c>
      <c r="O5" s="10">
        <f t="shared" ref="O5:R5" si="0">100*O6/10*$B$6</f>
        <v>0</v>
      </c>
      <c r="P5" s="10">
        <f t="shared" si="0"/>
        <v>0</v>
      </c>
      <c r="Q5" s="10">
        <f t="shared" si="0"/>
        <v>0</v>
      </c>
      <c r="R5" s="28">
        <f t="shared" si="0"/>
        <v>0</v>
      </c>
      <c r="S5" s="47"/>
    </row>
    <row r="6" spans="1:19" ht="41.25" customHeight="1" x14ac:dyDescent="0.25">
      <c r="A6" s="6" t="s">
        <v>15</v>
      </c>
      <c r="B6" s="15">
        <v>0.05</v>
      </c>
      <c r="C6" s="15" t="s">
        <v>16</v>
      </c>
      <c r="D6" s="11" t="s">
        <v>17</v>
      </c>
      <c r="E6" s="61" t="s">
        <v>18</v>
      </c>
      <c r="F6" s="61"/>
      <c r="G6" s="61" t="s">
        <v>19</v>
      </c>
      <c r="H6" s="61"/>
      <c r="I6" s="61" t="s">
        <v>20</v>
      </c>
      <c r="J6" s="61"/>
      <c r="K6" s="61" t="s">
        <v>21</v>
      </c>
      <c r="L6" s="61"/>
      <c r="M6" s="11" t="s">
        <v>22</v>
      </c>
      <c r="N6" s="43" t="e">
        <f t="shared" ref="N6:N22" si="1">AVERAGE(O6:R6)</f>
        <v>#DIV/0!</v>
      </c>
      <c r="O6" s="2"/>
      <c r="P6" s="2"/>
      <c r="Q6" s="2"/>
      <c r="R6" s="31"/>
      <c r="S6" s="48"/>
    </row>
    <row r="7" spans="1:19" ht="18" customHeight="1" x14ac:dyDescent="0.25">
      <c r="A7" s="5" t="s">
        <v>23</v>
      </c>
      <c r="B7" s="32">
        <v>0.2</v>
      </c>
      <c r="C7" s="5"/>
      <c r="D7" s="10"/>
      <c r="E7" s="10"/>
      <c r="F7" s="10"/>
      <c r="G7" s="10"/>
      <c r="H7" s="10"/>
      <c r="I7" s="10"/>
      <c r="J7" s="10"/>
      <c r="K7" s="10"/>
      <c r="L7" s="10"/>
      <c r="M7" s="10"/>
      <c r="N7" s="29">
        <f t="shared" si="1"/>
        <v>0</v>
      </c>
      <c r="O7" s="10">
        <f t="shared" ref="O7:R7" si="2">100*(O8/10*$B$8+O9/10*$B$9)</f>
        <v>0</v>
      </c>
      <c r="P7" s="10">
        <f t="shared" si="2"/>
        <v>0</v>
      </c>
      <c r="Q7" s="10">
        <f t="shared" si="2"/>
        <v>0</v>
      </c>
      <c r="R7" s="28">
        <f t="shared" si="2"/>
        <v>0</v>
      </c>
      <c r="S7" s="47"/>
    </row>
    <row r="8" spans="1:19" ht="68.25" customHeight="1" x14ac:dyDescent="0.25">
      <c r="A8" s="6" t="s">
        <v>92</v>
      </c>
      <c r="B8" s="15">
        <v>0.1</v>
      </c>
      <c r="C8" s="15" t="s">
        <v>16</v>
      </c>
      <c r="D8" s="8" t="s">
        <v>93</v>
      </c>
      <c r="E8" s="58" t="s">
        <v>94</v>
      </c>
      <c r="F8" s="58"/>
      <c r="G8" s="58" t="s">
        <v>95</v>
      </c>
      <c r="H8" s="58"/>
      <c r="I8" s="58" t="s">
        <v>96</v>
      </c>
      <c r="J8" s="58"/>
      <c r="K8" s="58" t="s">
        <v>97</v>
      </c>
      <c r="L8" s="58"/>
      <c r="M8" s="8" t="s">
        <v>98</v>
      </c>
      <c r="N8" s="43" t="e">
        <f t="shared" si="1"/>
        <v>#DIV/0!</v>
      </c>
      <c r="O8" s="2"/>
      <c r="P8" s="2"/>
      <c r="Q8" s="2"/>
      <c r="R8" s="31"/>
      <c r="S8" s="48"/>
    </row>
    <row r="9" spans="1:19" ht="63.75" customHeight="1" x14ac:dyDescent="0.25">
      <c r="A9" s="6" t="s">
        <v>99</v>
      </c>
      <c r="B9" s="15">
        <v>0.1</v>
      </c>
      <c r="C9" s="15" t="s">
        <v>16</v>
      </c>
      <c r="D9" s="8" t="s">
        <v>32</v>
      </c>
      <c r="E9" s="58" t="s">
        <v>100</v>
      </c>
      <c r="F9" s="58"/>
      <c r="G9" s="58" t="s">
        <v>101</v>
      </c>
      <c r="H9" s="58"/>
      <c r="I9" s="58" t="s">
        <v>102</v>
      </c>
      <c r="J9" s="58"/>
      <c r="K9" s="58" t="s">
        <v>103</v>
      </c>
      <c r="L9" s="58"/>
      <c r="M9" s="8" t="s">
        <v>225</v>
      </c>
      <c r="N9" s="43" t="e">
        <f t="shared" si="1"/>
        <v>#DIV/0!</v>
      </c>
      <c r="O9" s="2"/>
      <c r="P9" s="2"/>
      <c r="Q9" s="2"/>
      <c r="R9" s="31"/>
      <c r="S9" s="48"/>
    </row>
    <row r="10" spans="1:19" ht="18" customHeight="1" x14ac:dyDescent="0.25">
      <c r="A10" s="5" t="s">
        <v>38</v>
      </c>
      <c r="B10" s="32">
        <v>0.5</v>
      </c>
      <c r="C10" s="5"/>
      <c r="D10" s="10"/>
      <c r="E10" s="10"/>
      <c r="F10" s="10"/>
      <c r="G10" s="10"/>
      <c r="H10" s="10"/>
      <c r="I10" s="10"/>
      <c r="J10" s="10"/>
      <c r="K10" s="10"/>
      <c r="L10" s="10"/>
      <c r="M10" s="10"/>
      <c r="N10" s="29">
        <f t="shared" si="1"/>
        <v>0</v>
      </c>
      <c r="O10" s="10">
        <f t="shared" ref="O10:R10" si="3">100*(O11/10*$B$11+O12/10*$B$12+O13/10*$B$13+O14/10*$B$14)</f>
        <v>0</v>
      </c>
      <c r="P10" s="10">
        <f t="shared" si="3"/>
        <v>0</v>
      </c>
      <c r="Q10" s="10">
        <f t="shared" si="3"/>
        <v>0</v>
      </c>
      <c r="R10" s="28">
        <f t="shared" si="3"/>
        <v>0</v>
      </c>
      <c r="S10" s="47"/>
    </row>
    <row r="11" spans="1:19" ht="72.75" customHeight="1" x14ac:dyDescent="0.25">
      <c r="A11" s="6" t="s">
        <v>104</v>
      </c>
      <c r="B11" s="15">
        <v>0.2</v>
      </c>
      <c r="C11" s="15" t="s">
        <v>16</v>
      </c>
      <c r="D11" s="8" t="s">
        <v>32</v>
      </c>
      <c r="E11" s="58" t="s">
        <v>105</v>
      </c>
      <c r="F11" s="58"/>
      <c r="G11" s="58" t="s">
        <v>106</v>
      </c>
      <c r="H11" s="58"/>
      <c r="I11" s="58" t="s">
        <v>107</v>
      </c>
      <c r="J11" s="58"/>
      <c r="K11" s="58" t="s">
        <v>108</v>
      </c>
      <c r="L11" s="58"/>
      <c r="M11" s="19" t="s">
        <v>109</v>
      </c>
      <c r="N11" s="43" t="e">
        <f t="shared" si="1"/>
        <v>#DIV/0!</v>
      </c>
      <c r="O11" s="2"/>
      <c r="P11" s="2"/>
      <c r="Q11" s="2"/>
      <c r="R11" s="31"/>
      <c r="S11" s="48"/>
    </row>
    <row r="12" spans="1:19" ht="91.5" customHeight="1" x14ac:dyDescent="0.25">
      <c r="A12" s="6" t="s">
        <v>110</v>
      </c>
      <c r="B12" s="15">
        <v>0.15</v>
      </c>
      <c r="C12" s="15" t="s">
        <v>16</v>
      </c>
      <c r="D12" s="8" t="s">
        <v>32</v>
      </c>
      <c r="E12" s="58" t="s">
        <v>47</v>
      </c>
      <c r="F12" s="58"/>
      <c r="G12" s="58" t="s">
        <v>111</v>
      </c>
      <c r="H12" s="58"/>
      <c r="I12" s="58" t="s">
        <v>112</v>
      </c>
      <c r="J12" s="58"/>
      <c r="K12" s="58" t="s">
        <v>113</v>
      </c>
      <c r="L12" s="58"/>
      <c r="M12" s="8" t="s">
        <v>114</v>
      </c>
      <c r="N12" s="43" t="e">
        <f t="shared" si="1"/>
        <v>#DIV/0!</v>
      </c>
      <c r="O12" s="2"/>
      <c r="P12" s="2"/>
      <c r="Q12" s="2"/>
      <c r="R12" s="31"/>
      <c r="S12" s="48"/>
    </row>
    <row r="13" spans="1:19" ht="78.75" customHeight="1" x14ac:dyDescent="0.25">
      <c r="A13" s="6" t="s">
        <v>115</v>
      </c>
      <c r="B13" s="15">
        <v>0.1</v>
      </c>
      <c r="C13" s="15" t="s">
        <v>16</v>
      </c>
      <c r="D13" s="8" t="s">
        <v>32</v>
      </c>
      <c r="E13" s="58" t="s">
        <v>116</v>
      </c>
      <c r="F13" s="58"/>
      <c r="G13" s="58" t="s">
        <v>117</v>
      </c>
      <c r="H13" s="58"/>
      <c r="I13" s="58" t="s">
        <v>118</v>
      </c>
      <c r="J13" s="58"/>
      <c r="K13" s="58" t="s">
        <v>119</v>
      </c>
      <c r="L13" s="58"/>
      <c r="M13" s="8" t="s">
        <v>120</v>
      </c>
      <c r="N13" s="43" t="e">
        <f t="shared" si="1"/>
        <v>#DIV/0!</v>
      </c>
      <c r="O13" s="2"/>
      <c r="P13" s="2"/>
      <c r="Q13" s="2"/>
      <c r="R13" s="31"/>
      <c r="S13" s="48"/>
    </row>
    <row r="14" spans="1:19" ht="85.5" customHeight="1" x14ac:dyDescent="0.25">
      <c r="A14" s="6" t="s">
        <v>121</v>
      </c>
      <c r="B14" s="16">
        <v>0.05</v>
      </c>
      <c r="C14" s="15" t="s">
        <v>16</v>
      </c>
      <c r="D14" s="8" t="s">
        <v>58</v>
      </c>
      <c r="E14" s="58" t="s">
        <v>59</v>
      </c>
      <c r="F14" s="58"/>
      <c r="G14" s="58" t="s">
        <v>60</v>
      </c>
      <c r="H14" s="58"/>
      <c r="I14" s="58" t="s">
        <v>61</v>
      </c>
      <c r="J14" s="58"/>
      <c r="K14" s="58" t="s">
        <v>62</v>
      </c>
      <c r="L14" s="58"/>
      <c r="M14" s="8" t="s">
        <v>63</v>
      </c>
      <c r="N14" s="43" t="e">
        <f t="shared" si="1"/>
        <v>#DIV/0!</v>
      </c>
      <c r="O14" s="2"/>
      <c r="P14" s="2"/>
      <c r="Q14" s="2"/>
      <c r="R14" s="31"/>
      <c r="S14" s="48"/>
    </row>
    <row r="15" spans="1:19" ht="18" customHeight="1" x14ac:dyDescent="0.25">
      <c r="A15" s="7" t="s">
        <v>64</v>
      </c>
      <c r="B15" s="33">
        <v>0.15</v>
      </c>
      <c r="C15" s="7"/>
      <c r="D15" s="10"/>
      <c r="E15" s="10"/>
      <c r="F15" s="10"/>
      <c r="G15" s="10"/>
      <c r="H15" s="10"/>
      <c r="I15" s="10"/>
      <c r="J15" s="10"/>
      <c r="K15" s="10"/>
      <c r="L15" s="10"/>
      <c r="M15" s="10"/>
      <c r="N15" s="29">
        <f t="shared" si="1"/>
        <v>0</v>
      </c>
      <c r="O15" s="10">
        <f t="shared" ref="O15:R15" si="4">100*(O16/10*$B$16+O17/10*$B$17+O18/10*$B$18)</f>
        <v>0</v>
      </c>
      <c r="P15" s="10">
        <f t="shared" si="4"/>
        <v>0</v>
      </c>
      <c r="Q15" s="10">
        <f t="shared" si="4"/>
        <v>0</v>
      </c>
      <c r="R15" s="28">
        <f t="shared" si="4"/>
        <v>0</v>
      </c>
      <c r="S15" s="47"/>
    </row>
    <row r="16" spans="1:19" ht="47.25" customHeight="1" x14ac:dyDescent="0.25">
      <c r="A16" s="6" t="s">
        <v>65</v>
      </c>
      <c r="B16" s="15">
        <v>0.05</v>
      </c>
      <c r="C16" s="15" t="s">
        <v>16</v>
      </c>
      <c r="D16" s="8" t="s">
        <v>32</v>
      </c>
      <c r="E16" s="58" t="s">
        <v>66</v>
      </c>
      <c r="F16" s="58"/>
      <c r="G16" s="58" t="s">
        <v>67</v>
      </c>
      <c r="H16" s="58"/>
      <c r="I16" s="58" t="s">
        <v>68</v>
      </c>
      <c r="J16" s="58"/>
      <c r="K16" s="58" t="s">
        <v>69</v>
      </c>
      <c r="L16" s="58"/>
      <c r="M16" s="8" t="s">
        <v>70</v>
      </c>
      <c r="N16" s="43" t="e">
        <f t="shared" si="1"/>
        <v>#DIV/0!</v>
      </c>
      <c r="O16" s="2"/>
      <c r="P16" s="2"/>
      <c r="Q16" s="2"/>
      <c r="R16" s="31"/>
      <c r="S16" s="48"/>
    </row>
    <row r="17" spans="1:26" ht="60" customHeight="1" x14ac:dyDescent="0.25">
      <c r="A17" s="6" t="s">
        <v>71</v>
      </c>
      <c r="B17" s="15">
        <v>0.05</v>
      </c>
      <c r="C17" s="15" t="s">
        <v>16</v>
      </c>
      <c r="D17" s="8" t="s">
        <v>32</v>
      </c>
      <c r="E17" s="58" t="s">
        <v>215</v>
      </c>
      <c r="F17" s="58"/>
      <c r="G17" s="58" t="s">
        <v>216</v>
      </c>
      <c r="H17" s="58"/>
      <c r="I17" s="59" t="s">
        <v>233</v>
      </c>
      <c r="J17" s="59"/>
      <c r="K17" s="58" t="s">
        <v>232</v>
      </c>
      <c r="L17" s="58"/>
      <c r="M17" s="56" t="s">
        <v>220</v>
      </c>
      <c r="N17" s="43" t="e">
        <f t="shared" si="1"/>
        <v>#DIV/0!</v>
      </c>
      <c r="O17" s="2"/>
      <c r="P17" s="2"/>
      <c r="Q17" s="2"/>
      <c r="R17" s="31"/>
      <c r="S17" s="48"/>
    </row>
    <row r="18" spans="1:26" ht="70.5" customHeight="1" x14ac:dyDescent="0.25">
      <c r="A18" s="6" t="s">
        <v>122</v>
      </c>
      <c r="B18" s="15">
        <v>0.05</v>
      </c>
      <c r="C18" s="15" t="s">
        <v>16</v>
      </c>
      <c r="D18" s="8" t="s">
        <v>32</v>
      </c>
      <c r="E18" s="58" t="s">
        <v>72</v>
      </c>
      <c r="F18" s="58"/>
      <c r="G18" s="58" t="s">
        <v>73</v>
      </c>
      <c r="H18" s="58"/>
      <c r="I18" s="58" t="s">
        <v>213</v>
      </c>
      <c r="J18" s="58"/>
      <c r="K18" s="58" t="s">
        <v>214</v>
      </c>
      <c r="L18" s="58"/>
      <c r="M18" s="56" t="s">
        <v>221</v>
      </c>
      <c r="N18" s="43" t="e">
        <f t="shared" si="1"/>
        <v>#DIV/0!</v>
      </c>
      <c r="O18" s="2"/>
      <c r="P18" s="2"/>
      <c r="Q18" s="2"/>
      <c r="R18" s="31"/>
      <c r="S18" s="48"/>
    </row>
    <row r="19" spans="1:26" ht="18" customHeight="1" x14ac:dyDescent="0.25">
      <c r="A19" s="7" t="s">
        <v>74</v>
      </c>
      <c r="B19" s="33">
        <v>0.1</v>
      </c>
      <c r="C19" s="7"/>
      <c r="D19" s="10"/>
      <c r="E19" s="10"/>
      <c r="F19" s="10"/>
      <c r="G19" s="10"/>
      <c r="H19" s="10"/>
      <c r="I19" s="10"/>
      <c r="J19" s="10"/>
      <c r="K19" s="10"/>
      <c r="L19" s="10"/>
      <c r="M19" s="10"/>
      <c r="N19" s="29">
        <f t="shared" si="1"/>
        <v>0</v>
      </c>
      <c r="O19" s="10">
        <f t="shared" ref="O19:R19" si="5">100*(O20/10*$B$20+O21/10*$B$21)</f>
        <v>0</v>
      </c>
      <c r="P19" s="10">
        <f t="shared" si="5"/>
        <v>0</v>
      </c>
      <c r="Q19" s="10">
        <f t="shared" si="5"/>
        <v>0</v>
      </c>
      <c r="R19" s="28">
        <f t="shared" si="5"/>
        <v>0</v>
      </c>
      <c r="S19" s="47"/>
    </row>
    <row r="20" spans="1:26" ht="41.25" customHeight="1" x14ac:dyDescent="0.25">
      <c r="A20" s="6" t="s">
        <v>75</v>
      </c>
      <c r="B20" s="15">
        <v>0.05</v>
      </c>
      <c r="C20" s="15" t="s">
        <v>16</v>
      </c>
      <c r="D20" s="8" t="s">
        <v>76</v>
      </c>
      <c r="E20" s="58" t="s">
        <v>77</v>
      </c>
      <c r="F20" s="58"/>
      <c r="G20" s="58" t="s">
        <v>78</v>
      </c>
      <c r="H20" s="58"/>
      <c r="I20" s="58" t="s">
        <v>79</v>
      </c>
      <c r="J20" s="58"/>
      <c r="K20" s="58" t="s">
        <v>80</v>
      </c>
      <c r="L20" s="58"/>
      <c r="M20" s="8" t="s">
        <v>81</v>
      </c>
      <c r="N20" s="43" t="e">
        <f t="shared" si="1"/>
        <v>#DIV/0!</v>
      </c>
      <c r="O20" s="2"/>
      <c r="P20" s="2"/>
      <c r="Q20" s="2"/>
      <c r="R20" s="31"/>
      <c r="S20" s="48"/>
    </row>
    <row r="21" spans="1:26" ht="57" customHeight="1" x14ac:dyDescent="0.25">
      <c r="A21" s="6" t="s">
        <v>179</v>
      </c>
      <c r="B21" s="15">
        <v>0.05</v>
      </c>
      <c r="C21" s="15" t="s">
        <v>16</v>
      </c>
      <c r="D21" s="8" t="s">
        <v>83</v>
      </c>
      <c r="E21" s="58" t="s">
        <v>123</v>
      </c>
      <c r="F21" s="58"/>
      <c r="G21" s="58" t="s">
        <v>124</v>
      </c>
      <c r="H21" s="58"/>
      <c r="I21" s="58" t="s">
        <v>125</v>
      </c>
      <c r="J21" s="58"/>
      <c r="K21" s="58" t="s">
        <v>126</v>
      </c>
      <c r="L21" s="58"/>
      <c r="M21" s="8" t="s">
        <v>127</v>
      </c>
      <c r="N21" s="43" t="e">
        <f t="shared" si="1"/>
        <v>#DIV/0!</v>
      </c>
      <c r="O21" s="2"/>
      <c r="P21" s="2"/>
      <c r="Q21" s="2"/>
      <c r="R21" s="31"/>
      <c r="S21" s="48"/>
    </row>
    <row r="22" spans="1:26" ht="18" customHeight="1" x14ac:dyDescent="0.25">
      <c r="A22" s="7" t="s">
        <v>89</v>
      </c>
      <c r="B22" s="17"/>
      <c r="C22" s="17"/>
      <c r="D22" s="17"/>
      <c r="E22" s="17"/>
      <c r="F22" s="17"/>
      <c r="G22" s="17"/>
      <c r="H22" s="17"/>
      <c r="I22" s="17"/>
      <c r="J22" s="17"/>
      <c r="K22" s="17"/>
      <c r="L22" s="17"/>
      <c r="M22" s="17"/>
      <c r="N22" s="37">
        <f t="shared" si="1"/>
        <v>0</v>
      </c>
      <c r="O22" s="17">
        <f>100*(O6/10*$B$6+O8/10*$B$8+O9/10*$B$9+O11/10*$B$11+O12/10*$B$12+O13/10*$B$13+O14/10*$B$14+O16/10*$B$16+O17/10*$B$17+O18/10*$B$18+O20/10*$B$20+O21/10*$B$21)</f>
        <v>0</v>
      </c>
      <c r="P22" s="17">
        <f>100*(P6/10*$B$6+P8/10*$B$8+P9/10*$B$9+P11/10*$B$11+P12/10*$B$12+P13/10*$B$13+P14/10*$B$14+P16/10*$B$16+P17/10*$B$17+P18/10*$B$18+P20/10*$B$20+P21/10*$B$21)</f>
        <v>0</v>
      </c>
      <c r="Q22" s="17">
        <f t="shared" ref="Q22:R22" si="6">100*(Q6/10*$B$6+Q8/10*$B$8+Q9/10*$B$9+Q11/10*$B$11+Q12/10*$B$12+Q13/10*$B$13+Q14/10*$B$14+Q16/10*$B$16+Q17/10*$B$17+Q18/10*$B$18+Q20/10*$B$20+Q21/10*$B$21)</f>
        <v>0</v>
      </c>
      <c r="R22" s="38">
        <f t="shared" si="6"/>
        <v>0</v>
      </c>
      <c r="S22" s="49"/>
    </row>
    <row r="23" spans="1:26" x14ac:dyDescent="0.25">
      <c r="N23" s="43">
        <f>_xlfn.STDEV.P(O22:R22)</f>
        <v>0</v>
      </c>
      <c r="U23" s="43" t="e">
        <f>_xlfn.STDEV.P(V22:Y22)</f>
        <v>#DIV/0!</v>
      </c>
      <c r="Z23" s="43" t="e">
        <f>_xlfn.STDEV.P(AA22:AD22)</f>
        <v>#DIV/0!</v>
      </c>
    </row>
    <row r="24" spans="1:26" x14ac:dyDescent="0.25">
      <c r="A24" s="3" t="s">
        <v>90</v>
      </c>
      <c r="K24" s="8"/>
    </row>
    <row r="25" spans="1:26" x14ac:dyDescent="0.25">
      <c r="A25" s="57" t="s">
        <v>223</v>
      </c>
    </row>
    <row r="26" spans="1:26" x14ac:dyDescent="0.25">
      <c r="A26" s="57" t="s">
        <v>212</v>
      </c>
    </row>
    <row r="27" spans="1:26" x14ac:dyDescent="0.25">
      <c r="A27" s="57" t="s">
        <v>224</v>
      </c>
      <c r="B27" s="39"/>
      <c r="C27" s="40"/>
    </row>
    <row r="28" spans="1:26" x14ac:dyDescent="0.25">
      <c r="A28" s="40"/>
      <c r="B28" s="39"/>
      <c r="C28" s="40"/>
    </row>
    <row r="29" spans="1:26" x14ac:dyDescent="0.25">
      <c r="A29" s="40"/>
      <c r="B29" s="39"/>
      <c r="C29" s="40"/>
    </row>
    <row r="30" spans="1:26" x14ac:dyDescent="0.25">
      <c r="A30" s="40"/>
      <c r="B30" s="39"/>
      <c r="C30" s="40"/>
    </row>
    <row r="31" spans="1:26" x14ac:dyDescent="0.25">
      <c r="A31" s="40"/>
      <c r="B31" s="39"/>
      <c r="C31" s="40"/>
    </row>
    <row r="32" spans="1:26" x14ac:dyDescent="0.25">
      <c r="A32" s="40"/>
      <c r="B32" s="39"/>
      <c r="C32" s="40"/>
    </row>
    <row r="33" spans="1:3" x14ac:dyDescent="0.25">
      <c r="A33" s="40"/>
      <c r="B33" s="39"/>
      <c r="C33" s="40"/>
    </row>
    <row r="34" spans="1:3" x14ac:dyDescent="0.25">
      <c r="A34" s="40"/>
      <c r="B34" s="39"/>
      <c r="C34" s="40"/>
    </row>
    <row r="35" spans="1:3" x14ac:dyDescent="0.25">
      <c r="A35" s="40"/>
      <c r="B35" s="39"/>
      <c r="C35" s="40"/>
    </row>
    <row r="36" spans="1:3" x14ac:dyDescent="0.25">
      <c r="A36" s="40"/>
      <c r="B36" s="39"/>
      <c r="C36" s="40"/>
    </row>
  </sheetData>
  <protectedRanges>
    <protectedRange sqref="O6:S6" name="Range14"/>
    <protectedRange sqref="O6:S6 O8:S9 O11:S14 O16:S18 O20:S21" name="Range15"/>
    <protectedRange sqref="A1:XFD3" name="Range18"/>
  </protectedRanges>
  <mergeCells count="52">
    <mergeCell ref="K8:L8"/>
    <mergeCell ref="I8:J8"/>
    <mergeCell ref="G8:H8"/>
    <mergeCell ref="E8:F8"/>
    <mergeCell ref="E9:F9"/>
    <mergeCell ref="G9:H9"/>
    <mergeCell ref="I9:J9"/>
    <mergeCell ref="K9:L9"/>
    <mergeCell ref="E4:F4"/>
    <mergeCell ref="G4:H4"/>
    <mergeCell ref="I4:J4"/>
    <mergeCell ref="K4:L4"/>
    <mergeCell ref="E6:F6"/>
    <mergeCell ref="G6:H6"/>
    <mergeCell ref="I6:J6"/>
    <mergeCell ref="K6:L6"/>
    <mergeCell ref="I14:J14"/>
    <mergeCell ref="K14:L14"/>
    <mergeCell ref="E21:F21"/>
    <mergeCell ref="G21:H21"/>
    <mergeCell ref="I21:J21"/>
    <mergeCell ref="K21:L21"/>
    <mergeCell ref="I16:J16"/>
    <mergeCell ref="K16:L16"/>
    <mergeCell ref="E17:F17"/>
    <mergeCell ref="G17:H17"/>
    <mergeCell ref="I17:J17"/>
    <mergeCell ref="K17:L17"/>
    <mergeCell ref="E13:F13"/>
    <mergeCell ref="G13:H13"/>
    <mergeCell ref="I13:J13"/>
    <mergeCell ref="K13:L13"/>
    <mergeCell ref="E20:F20"/>
    <mergeCell ref="G20:H20"/>
    <mergeCell ref="I20:J20"/>
    <mergeCell ref="K20:L20"/>
    <mergeCell ref="E14:F14"/>
    <mergeCell ref="G14:H14"/>
    <mergeCell ref="E18:F18"/>
    <mergeCell ref="G18:H18"/>
    <mergeCell ref="I18:J18"/>
    <mergeCell ref="K18:L18"/>
    <mergeCell ref="E16:F16"/>
    <mergeCell ref="G16:H16"/>
    <mergeCell ref="E11:F11"/>
    <mergeCell ref="G11:H11"/>
    <mergeCell ref="I11:J11"/>
    <mergeCell ref="K11:L11"/>
    <mergeCell ref="E12:F12"/>
    <mergeCell ref="G12:H12"/>
    <mergeCell ref="I12:J12"/>
    <mergeCell ref="K12:L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6"/>
  <sheetViews>
    <sheetView zoomScale="85" zoomScaleNormal="85" workbookViewId="0">
      <pane xSplit="13" ySplit="4" topLeftCell="AK10" activePane="bottomRight" state="frozen"/>
      <selection pane="topRight" activeCell="S22" sqref="S22"/>
      <selection pane="bottomLeft" activeCell="S22" sqref="S22"/>
      <selection pane="bottomRight" activeCell="K18" sqref="K18:L18"/>
    </sheetView>
  </sheetViews>
  <sheetFormatPr defaultRowHeight="15" x14ac:dyDescent="0.25"/>
  <cols>
    <col min="1" max="1" width="38.85546875" customWidth="1"/>
    <col min="2" max="2" width="5.28515625" customWidth="1"/>
    <col min="3" max="3" width="16.42578125" customWidth="1"/>
    <col min="4" max="4" width="34" style="2" customWidth="1"/>
    <col min="5" max="12" width="17.42578125" style="2" customWidth="1"/>
    <col min="13" max="13" width="54.5703125" style="2" customWidth="1"/>
    <col min="14" max="14" width="9" customWidth="1"/>
    <col min="15" max="18" width="15.42578125" customWidth="1"/>
    <col min="19" max="19" width="15.140625" customWidth="1"/>
  </cols>
  <sheetData>
    <row r="1" spans="1:19" s="27" customFormat="1" x14ac:dyDescent="0.25">
      <c r="A1" s="25" t="s">
        <v>0</v>
      </c>
      <c r="B1" s="25"/>
      <c r="C1" s="25"/>
      <c r="D1" s="26"/>
      <c r="E1" s="26"/>
      <c r="F1" s="26"/>
      <c r="G1" s="26"/>
      <c r="H1" s="26"/>
      <c r="I1" s="26"/>
      <c r="J1" s="26"/>
      <c r="K1" s="26"/>
      <c r="L1" s="26"/>
      <c r="M1" s="25"/>
      <c r="N1" s="34" t="s">
        <v>1</v>
      </c>
      <c r="O1" s="22"/>
      <c r="P1" s="22"/>
      <c r="Q1" s="22"/>
      <c r="R1" s="30"/>
      <c r="S1" s="44"/>
    </row>
    <row r="2" spans="1:19" s="27" customFormat="1" x14ac:dyDescent="0.25">
      <c r="A2" s="25" t="s">
        <v>91</v>
      </c>
      <c r="B2" s="25"/>
      <c r="C2" s="25"/>
      <c r="D2" s="26"/>
      <c r="E2" s="26"/>
      <c r="F2" s="26"/>
      <c r="G2" s="26"/>
      <c r="H2" s="26"/>
      <c r="I2" s="26"/>
      <c r="J2" s="26"/>
      <c r="K2" s="26"/>
      <c r="L2" s="26"/>
      <c r="M2" s="25"/>
      <c r="N2" s="34"/>
      <c r="O2" s="22"/>
      <c r="P2" s="22"/>
      <c r="Q2" s="22"/>
      <c r="R2" s="30"/>
      <c r="S2" s="44"/>
    </row>
    <row r="3" spans="1:19" s="27" customFormat="1" x14ac:dyDescent="0.25">
      <c r="A3" s="25" t="s">
        <v>3</v>
      </c>
      <c r="B3" s="25"/>
      <c r="C3" s="25"/>
      <c r="D3" s="26"/>
      <c r="E3" s="26"/>
      <c r="F3" s="26"/>
      <c r="G3" s="26"/>
      <c r="H3" s="26"/>
      <c r="I3" s="26"/>
      <c r="J3" s="26"/>
      <c r="K3" s="26"/>
      <c r="L3" s="26"/>
      <c r="M3" s="25"/>
      <c r="N3" s="35"/>
      <c r="O3" s="23"/>
      <c r="P3" s="22"/>
      <c r="Q3" s="22"/>
      <c r="R3" s="30"/>
      <c r="S3" s="44"/>
    </row>
    <row r="4" spans="1:19" ht="63.75" x14ac:dyDescent="0.25">
      <c r="A4" s="4" t="s">
        <v>4</v>
      </c>
      <c r="B4" s="4"/>
      <c r="C4" s="9" t="s">
        <v>5</v>
      </c>
      <c r="D4" s="9" t="s">
        <v>6</v>
      </c>
      <c r="E4" s="60" t="s">
        <v>7</v>
      </c>
      <c r="F4" s="60"/>
      <c r="G4" s="60" t="s">
        <v>8</v>
      </c>
      <c r="H4" s="60"/>
      <c r="I4" s="60" t="s">
        <v>9</v>
      </c>
      <c r="J4" s="60"/>
      <c r="K4" s="60" t="s">
        <v>10</v>
      </c>
      <c r="L4" s="60"/>
      <c r="M4" s="9" t="s">
        <v>11</v>
      </c>
      <c r="N4" s="36" t="s">
        <v>12</v>
      </c>
      <c r="O4" s="12" t="s">
        <v>198</v>
      </c>
      <c r="P4" s="12" t="s">
        <v>199</v>
      </c>
      <c r="Q4" s="12" t="s">
        <v>200</v>
      </c>
      <c r="R4" s="12" t="s">
        <v>201</v>
      </c>
      <c r="S4" s="46" t="s">
        <v>13</v>
      </c>
    </row>
    <row r="5" spans="1:19" x14ac:dyDescent="0.25">
      <c r="A5" s="5" t="s">
        <v>14</v>
      </c>
      <c r="B5" s="32">
        <v>0.05</v>
      </c>
      <c r="C5" s="5"/>
      <c r="D5" s="10"/>
      <c r="E5" s="10"/>
      <c r="F5" s="10"/>
      <c r="G5" s="10"/>
      <c r="H5" s="10"/>
      <c r="I5" s="10"/>
      <c r="J5" s="10"/>
      <c r="K5" s="10"/>
      <c r="L5" s="10"/>
      <c r="M5" s="10"/>
      <c r="N5" s="29">
        <f>AVERAGE(O5:R5)</f>
        <v>0</v>
      </c>
      <c r="O5" s="10">
        <f>100*O6/10*$B$6</f>
        <v>0</v>
      </c>
      <c r="P5" s="10">
        <f t="shared" ref="P5:R5" si="0">100*P6/10*$B$6</f>
        <v>0</v>
      </c>
      <c r="Q5" s="10">
        <f t="shared" si="0"/>
        <v>0</v>
      </c>
      <c r="R5" s="28">
        <f t="shared" si="0"/>
        <v>0</v>
      </c>
      <c r="S5" s="47"/>
    </row>
    <row r="6" spans="1:19" ht="48.75" customHeight="1" x14ac:dyDescent="0.25">
      <c r="A6" s="6" t="s">
        <v>15</v>
      </c>
      <c r="B6" s="15">
        <v>0.05</v>
      </c>
      <c r="C6" s="15" t="s">
        <v>16</v>
      </c>
      <c r="D6" s="11" t="s">
        <v>17</v>
      </c>
      <c r="E6" s="61" t="s">
        <v>18</v>
      </c>
      <c r="F6" s="61"/>
      <c r="G6" s="61" t="s">
        <v>19</v>
      </c>
      <c r="H6" s="61"/>
      <c r="I6" s="61" t="s">
        <v>20</v>
      </c>
      <c r="J6" s="61"/>
      <c r="K6" s="61" t="s">
        <v>21</v>
      </c>
      <c r="L6" s="61"/>
      <c r="M6" s="11" t="s">
        <v>22</v>
      </c>
      <c r="N6" s="43" t="e">
        <f t="shared" ref="N6:N10" si="1">AVERAGE(O6:R6)</f>
        <v>#DIV/0!</v>
      </c>
      <c r="O6" s="2"/>
      <c r="P6" s="2"/>
      <c r="Q6" s="2"/>
      <c r="R6" s="31"/>
      <c r="S6" s="48"/>
    </row>
    <row r="7" spans="1:19" x14ac:dyDescent="0.25">
      <c r="A7" s="5" t="s">
        <v>23</v>
      </c>
      <c r="B7" s="32">
        <v>0.2</v>
      </c>
      <c r="C7" s="5"/>
      <c r="D7" s="10"/>
      <c r="E7" s="10"/>
      <c r="F7" s="10"/>
      <c r="G7" s="10"/>
      <c r="H7" s="10"/>
      <c r="I7" s="10"/>
      <c r="J7" s="10"/>
      <c r="K7" s="10"/>
      <c r="L7" s="10"/>
      <c r="M7" s="10"/>
      <c r="N7" s="29">
        <f t="shared" si="1"/>
        <v>0</v>
      </c>
      <c r="O7" s="10">
        <f t="shared" ref="O7:R7" si="2">100*(O8/10*$B$8+O9/10*$B$9)</f>
        <v>0</v>
      </c>
      <c r="P7" s="10">
        <f t="shared" si="2"/>
        <v>0</v>
      </c>
      <c r="Q7" s="10">
        <f t="shared" si="2"/>
        <v>0</v>
      </c>
      <c r="R7" s="28">
        <f t="shared" si="2"/>
        <v>0</v>
      </c>
      <c r="S7" s="47"/>
    </row>
    <row r="8" spans="1:19" ht="52.5" customHeight="1" x14ac:dyDescent="0.25">
      <c r="A8" s="6" t="s">
        <v>128</v>
      </c>
      <c r="B8" s="15">
        <v>0.1</v>
      </c>
      <c r="C8" s="15" t="s">
        <v>16</v>
      </c>
      <c r="D8" s="8" t="s">
        <v>129</v>
      </c>
      <c r="E8" s="58" t="s">
        <v>130</v>
      </c>
      <c r="F8" s="58"/>
      <c r="G8" s="58" t="s">
        <v>131</v>
      </c>
      <c r="H8" s="58"/>
      <c r="I8" s="58" t="s">
        <v>132</v>
      </c>
      <c r="J8" s="58"/>
      <c r="K8" s="58" t="s">
        <v>133</v>
      </c>
      <c r="L8" s="58"/>
      <c r="M8" s="8" t="s">
        <v>134</v>
      </c>
      <c r="N8" s="43" t="e">
        <f t="shared" si="1"/>
        <v>#DIV/0!</v>
      </c>
      <c r="O8" s="2"/>
      <c r="P8" s="2"/>
      <c r="Q8" s="2"/>
      <c r="R8" s="31"/>
      <c r="S8" s="48"/>
    </row>
    <row r="9" spans="1:19" ht="54.75" customHeight="1" x14ac:dyDescent="0.25">
      <c r="A9" s="6" t="s">
        <v>31</v>
      </c>
      <c r="B9" s="15">
        <v>0.1</v>
      </c>
      <c r="C9" s="15" t="s">
        <v>16</v>
      </c>
      <c r="D9" s="8" t="s">
        <v>32</v>
      </c>
      <c r="E9" s="58" t="s">
        <v>33</v>
      </c>
      <c r="F9" s="58"/>
      <c r="G9" s="58" t="s">
        <v>34</v>
      </c>
      <c r="H9" s="58"/>
      <c r="I9" s="58" t="s">
        <v>35</v>
      </c>
      <c r="J9" s="58"/>
      <c r="K9" s="58" t="s">
        <v>36</v>
      </c>
      <c r="L9" s="58"/>
      <c r="M9" s="8" t="s">
        <v>37</v>
      </c>
      <c r="N9" s="43" t="e">
        <f t="shared" si="1"/>
        <v>#DIV/0!</v>
      </c>
      <c r="O9" s="2"/>
      <c r="P9" s="2"/>
      <c r="Q9" s="2"/>
      <c r="R9" s="31"/>
      <c r="S9" s="48"/>
    </row>
    <row r="10" spans="1:19" x14ac:dyDescent="0.25">
      <c r="A10" s="5" t="s">
        <v>38</v>
      </c>
      <c r="B10" s="32">
        <v>0.5</v>
      </c>
      <c r="C10" s="5"/>
      <c r="D10" s="10"/>
      <c r="E10" s="10"/>
      <c r="F10" s="10"/>
      <c r="G10" s="10"/>
      <c r="H10" s="10"/>
      <c r="I10" s="10"/>
      <c r="J10" s="10"/>
      <c r="K10" s="10"/>
      <c r="L10" s="10"/>
      <c r="M10" s="10"/>
      <c r="N10" s="29">
        <f t="shared" si="1"/>
        <v>0</v>
      </c>
      <c r="O10" s="10">
        <f>100*(O11/10*$B$11+O12/10*$B$12+O13/10*$B$13+O14/10*$B$14)</f>
        <v>0</v>
      </c>
      <c r="P10" s="10">
        <f t="shared" ref="P10:R10" si="3">100*(P11/10*$B$11+P12/10*$B$12+P13/10*$B$13+P14/10*$B$14)</f>
        <v>0</v>
      </c>
      <c r="Q10" s="10">
        <f t="shared" si="3"/>
        <v>0</v>
      </c>
      <c r="R10" s="28">
        <f t="shared" si="3"/>
        <v>0</v>
      </c>
      <c r="S10" s="47"/>
    </row>
    <row r="11" spans="1:19" ht="58.5" customHeight="1" x14ac:dyDescent="0.25">
      <c r="A11" s="6" t="s">
        <v>135</v>
      </c>
      <c r="B11" s="15">
        <v>0.2</v>
      </c>
      <c r="C11" s="15" t="s">
        <v>16</v>
      </c>
      <c r="D11" s="8" t="s">
        <v>32</v>
      </c>
      <c r="E11" s="58" t="s">
        <v>136</v>
      </c>
      <c r="F11" s="58"/>
      <c r="G11" s="58" t="s">
        <v>137</v>
      </c>
      <c r="H11" s="58"/>
      <c r="I11" s="58" t="s">
        <v>138</v>
      </c>
      <c r="J11" s="58"/>
      <c r="K11" s="58" t="s">
        <v>139</v>
      </c>
      <c r="L11" s="58"/>
      <c r="M11" s="8" t="s">
        <v>140</v>
      </c>
      <c r="N11" s="43" t="e">
        <f>AVERAGE(O11:R11)</f>
        <v>#DIV/0!</v>
      </c>
      <c r="O11" s="2"/>
      <c r="P11" s="2"/>
      <c r="Q11" s="2"/>
      <c r="R11" s="31"/>
      <c r="S11" s="48"/>
    </row>
    <row r="12" spans="1:19" ht="42.75" customHeight="1" x14ac:dyDescent="0.25">
      <c r="A12" s="6" t="s">
        <v>141</v>
      </c>
      <c r="B12" s="15">
        <v>0.15</v>
      </c>
      <c r="C12" s="15" t="s">
        <v>16</v>
      </c>
      <c r="D12" s="8" t="s">
        <v>32</v>
      </c>
      <c r="E12" s="58" t="s">
        <v>46</v>
      </c>
      <c r="F12" s="58"/>
      <c r="G12" s="58" t="s">
        <v>47</v>
      </c>
      <c r="H12" s="58"/>
      <c r="I12" s="58" t="s">
        <v>48</v>
      </c>
      <c r="J12" s="58"/>
      <c r="K12" s="58" t="s">
        <v>49</v>
      </c>
      <c r="L12" s="58"/>
      <c r="M12" s="8" t="s">
        <v>50</v>
      </c>
      <c r="N12" s="43" t="e">
        <f t="shared" ref="N12:N21" si="4">AVERAGE(O12:R12)</f>
        <v>#DIV/0!</v>
      </c>
      <c r="O12" s="2"/>
      <c r="P12" s="2"/>
      <c r="Q12" s="2"/>
      <c r="R12" s="31"/>
      <c r="S12" s="48"/>
    </row>
    <row r="13" spans="1:19" ht="42.75" customHeight="1" x14ac:dyDescent="0.25">
      <c r="A13" s="6" t="s">
        <v>142</v>
      </c>
      <c r="B13" s="15">
        <v>0.1</v>
      </c>
      <c r="C13" s="15" t="s">
        <v>16</v>
      </c>
      <c r="D13" s="8" t="s">
        <v>58</v>
      </c>
      <c r="E13" s="58" t="s">
        <v>143</v>
      </c>
      <c r="F13" s="58"/>
      <c r="G13" s="58" t="s">
        <v>144</v>
      </c>
      <c r="H13" s="58"/>
      <c r="I13" s="58" t="s">
        <v>145</v>
      </c>
      <c r="J13" s="58"/>
      <c r="K13" s="58" t="s">
        <v>146</v>
      </c>
      <c r="L13" s="58"/>
      <c r="M13" s="8" t="s">
        <v>147</v>
      </c>
      <c r="N13" s="43" t="e">
        <f t="shared" si="4"/>
        <v>#DIV/0!</v>
      </c>
      <c r="O13" s="2"/>
      <c r="P13" s="2"/>
      <c r="Q13" s="2"/>
      <c r="R13" s="31"/>
      <c r="S13" s="48"/>
    </row>
    <row r="14" spans="1:19" ht="62.25" customHeight="1" x14ac:dyDescent="0.25">
      <c r="A14" s="6" t="s">
        <v>148</v>
      </c>
      <c r="B14" s="16">
        <v>0.05</v>
      </c>
      <c r="C14" s="15" t="s">
        <v>16</v>
      </c>
      <c r="D14" s="8" t="s">
        <v>58</v>
      </c>
      <c r="E14" s="59" t="s">
        <v>149</v>
      </c>
      <c r="F14" s="58"/>
      <c r="G14" s="59" t="s">
        <v>150</v>
      </c>
      <c r="H14" s="58"/>
      <c r="I14" s="59" t="s">
        <v>151</v>
      </c>
      <c r="J14" s="58"/>
      <c r="K14" s="59" t="s">
        <v>152</v>
      </c>
      <c r="L14" s="58"/>
      <c r="M14" s="8" t="s">
        <v>153</v>
      </c>
      <c r="N14" s="43" t="e">
        <f t="shared" si="4"/>
        <v>#DIV/0!</v>
      </c>
      <c r="O14" s="2"/>
      <c r="P14" s="2"/>
      <c r="Q14" s="2"/>
      <c r="R14" s="31"/>
      <c r="S14" s="48"/>
    </row>
    <row r="15" spans="1:19" x14ac:dyDescent="0.25">
      <c r="A15" s="7" t="s">
        <v>64</v>
      </c>
      <c r="B15" s="33">
        <v>0.15</v>
      </c>
      <c r="C15" s="7"/>
      <c r="D15" s="10"/>
      <c r="E15" s="10"/>
      <c r="F15" s="10"/>
      <c r="G15" s="10"/>
      <c r="H15" s="10"/>
      <c r="I15" s="10"/>
      <c r="J15" s="10"/>
      <c r="K15" s="10"/>
      <c r="L15" s="10"/>
      <c r="M15" s="10"/>
      <c r="N15" s="29">
        <f t="shared" si="4"/>
        <v>0</v>
      </c>
      <c r="O15" s="10">
        <f t="shared" ref="O15:R15" si="5">100*(O16/10*$B$16+O17/10*$B$17+O18/10*$B$18)</f>
        <v>0</v>
      </c>
      <c r="P15" s="10">
        <f t="shared" si="5"/>
        <v>0</v>
      </c>
      <c r="Q15" s="10">
        <f t="shared" si="5"/>
        <v>0</v>
      </c>
      <c r="R15" s="28">
        <f t="shared" si="5"/>
        <v>0</v>
      </c>
      <c r="S15" s="47"/>
    </row>
    <row r="16" spans="1:19" ht="48.75" customHeight="1" x14ac:dyDescent="0.25">
      <c r="A16" s="6" t="s">
        <v>65</v>
      </c>
      <c r="B16" s="15">
        <v>0.05</v>
      </c>
      <c r="C16" s="15" t="s">
        <v>16</v>
      </c>
      <c r="D16" s="56" t="s">
        <v>32</v>
      </c>
      <c r="E16" s="58" t="s">
        <v>66</v>
      </c>
      <c r="F16" s="58"/>
      <c r="G16" s="58" t="s">
        <v>67</v>
      </c>
      <c r="H16" s="58"/>
      <c r="I16" s="58" t="s">
        <v>68</v>
      </c>
      <c r="J16" s="58"/>
      <c r="K16" s="58" t="s">
        <v>69</v>
      </c>
      <c r="L16" s="58"/>
      <c r="M16" s="56" t="s">
        <v>70</v>
      </c>
      <c r="N16" s="43" t="e">
        <f t="shared" si="4"/>
        <v>#DIV/0!</v>
      </c>
      <c r="O16" s="2"/>
      <c r="P16" s="2"/>
      <c r="Q16" s="2"/>
      <c r="R16" s="31"/>
      <c r="S16" s="48"/>
    </row>
    <row r="17" spans="1:35" ht="84" customHeight="1" x14ac:dyDescent="0.25">
      <c r="A17" s="6" t="s">
        <v>71</v>
      </c>
      <c r="B17" s="15">
        <v>0.05</v>
      </c>
      <c r="C17" s="15" t="s">
        <v>16</v>
      </c>
      <c r="D17" s="56" t="s">
        <v>32</v>
      </c>
      <c r="E17" s="58" t="s">
        <v>215</v>
      </c>
      <c r="F17" s="58"/>
      <c r="G17" s="58" t="s">
        <v>216</v>
      </c>
      <c r="H17" s="58"/>
      <c r="I17" s="59" t="s">
        <v>233</v>
      </c>
      <c r="J17" s="59"/>
      <c r="K17" s="58" t="s">
        <v>232</v>
      </c>
      <c r="L17" s="58"/>
      <c r="M17" s="56" t="s">
        <v>220</v>
      </c>
      <c r="N17" s="43" t="e">
        <f t="shared" si="4"/>
        <v>#DIV/0!</v>
      </c>
      <c r="O17" s="2"/>
      <c r="P17" s="2"/>
      <c r="Q17" s="2"/>
      <c r="R17" s="31"/>
      <c r="S17" s="48"/>
    </row>
    <row r="18" spans="1:35" ht="50.25" customHeight="1" x14ac:dyDescent="0.25">
      <c r="A18" s="6" t="s">
        <v>122</v>
      </c>
      <c r="B18" s="15">
        <v>0.05</v>
      </c>
      <c r="C18" s="15" t="s">
        <v>16</v>
      </c>
      <c r="D18" s="56" t="s">
        <v>32</v>
      </c>
      <c r="E18" s="58" t="s">
        <v>72</v>
      </c>
      <c r="F18" s="58"/>
      <c r="G18" s="58" t="s">
        <v>73</v>
      </c>
      <c r="H18" s="58"/>
      <c r="I18" s="58" t="s">
        <v>213</v>
      </c>
      <c r="J18" s="58"/>
      <c r="K18" s="58" t="s">
        <v>214</v>
      </c>
      <c r="L18" s="58"/>
      <c r="M18" s="56" t="s">
        <v>221</v>
      </c>
      <c r="N18" s="43" t="e">
        <f t="shared" si="4"/>
        <v>#DIV/0!</v>
      </c>
      <c r="O18" s="2"/>
      <c r="P18" s="2"/>
      <c r="Q18" s="2"/>
      <c r="R18" s="31"/>
      <c r="S18" s="48"/>
    </row>
    <row r="19" spans="1:35" x14ac:dyDescent="0.25">
      <c r="A19" s="7" t="s">
        <v>74</v>
      </c>
      <c r="B19" s="33">
        <v>0.1</v>
      </c>
      <c r="C19" s="7"/>
      <c r="D19" s="10"/>
      <c r="E19" s="10"/>
      <c r="F19" s="10"/>
      <c r="G19" s="10"/>
      <c r="H19" s="10"/>
      <c r="I19" s="10"/>
      <c r="J19" s="10"/>
      <c r="K19" s="10"/>
      <c r="L19" s="10"/>
      <c r="M19" s="10"/>
      <c r="N19" s="29">
        <f t="shared" si="4"/>
        <v>0</v>
      </c>
      <c r="O19" s="10">
        <f>100*(O20/10*$B$20+O21/10*$B$21)</f>
        <v>0</v>
      </c>
      <c r="P19" s="10">
        <f t="shared" ref="P19:R19" si="6">100*(P20/10*$B$20+P21/10*$B$21)</f>
        <v>0</v>
      </c>
      <c r="Q19" s="10">
        <f t="shared" si="6"/>
        <v>0</v>
      </c>
      <c r="R19" s="28">
        <f t="shared" si="6"/>
        <v>0</v>
      </c>
      <c r="S19" s="47"/>
    </row>
    <row r="20" spans="1:35" ht="65.25" customHeight="1" x14ac:dyDescent="0.25">
      <c r="A20" s="6" t="s">
        <v>75</v>
      </c>
      <c r="B20" s="15">
        <v>0.05</v>
      </c>
      <c r="C20" s="15" t="s">
        <v>16</v>
      </c>
      <c r="D20" s="8" t="s">
        <v>76</v>
      </c>
      <c r="E20" s="58" t="s">
        <v>77</v>
      </c>
      <c r="F20" s="58"/>
      <c r="G20" s="58" t="s">
        <v>78</v>
      </c>
      <c r="H20" s="58"/>
      <c r="I20" s="58" t="s">
        <v>79</v>
      </c>
      <c r="J20" s="58"/>
      <c r="K20" s="58" t="s">
        <v>80</v>
      </c>
      <c r="L20" s="58"/>
      <c r="M20" s="8" t="s">
        <v>81</v>
      </c>
      <c r="N20" s="43" t="e">
        <f t="shared" si="4"/>
        <v>#DIV/0!</v>
      </c>
      <c r="O20" s="2"/>
      <c r="P20" s="2"/>
      <c r="Q20" s="2"/>
      <c r="R20" s="31"/>
      <c r="S20" s="48"/>
    </row>
    <row r="21" spans="1:35" ht="67.5" customHeight="1" x14ac:dyDescent="0.25">
      <c r="A21" s="6" t="s">
        <v>179</v>
      </c>
      <c r="B21" s="15">
        <v>0.05</v>
      </c>
      <c r="C21" s="15" t="s">
        <v>16</v>
      </c>
      <c r="D21" s="8" t="s">
        <v>83</v>
      </c>
      <c r="E21" s="58" t="s">
        <v>123</v>
      </c>
      <c r="F21" s="58"/>
      <c r="G21" s="58" t="s">
        <v>124</v>
      </c>
      <c r="H21" s="58"/>
      <c r="I21" s="58" t="s">
        <v>125</v>
      </c>
      <c r="J21" s="58"/>
      <c r="K21" s="58" t="s">
        <v>126</v>
      </c>
      <c r="L21" s="58"/>
      <c r="M21" s="8" t="s">
        <v>127</v>
      </c>
      <c r="N21" s="43" t="e">
        <f t="shared" si="4"/>
        <v>#DIV/0!</v>
      </c>
      <c r="O21" s="2"/>
      <c r="P21" s="2"/>
      <c r="Q21" s="2"/>
      <c r="R21" s="31"/>
      <c r="S21" s="48"/>
    </row>
    <row r="22" spans="1:35" x14ac:dyDescent="0.25">
      <c r="A22" s="7" t="s">
        <v>89</v>
      </c>
      <c r="B22" s="17"/>
      <c r="C22" s="17"/>
      <c r="D22" s="17"/>
      <c r="E22" s="17"/>
      <c r="F22" s="17"/>
      <c r="G22" s="17"/>
      <c r="H22" s="17"/>
      <c r="I22" s="17"/>
      <c r="J22" s="17"/>
      <c r="K22" s="17"/>
      <c r="L22" s="17"/>
      <c r="M22" s="17"/>
      <c r="N22" s="37">
        <f>AVERAGE(O22:R22)</f>
        <v>0</v>
      </c>
      <c r="O22" s="17">
        <f>100*(O6/10*$B$6+O8/10*$B$8+O9/10*$B$9+O11/10*$B$11+O12/10*$B$12+O13/10*$B$13+O14/10*$B$14+O16/10*$B$16+O17/10*$B$17+O18/10*$B$18+O20/10*$B$20+O21/10*$B$21)</f>
        <v>0</v>
      </c>
      <c r="P22" s="17">
        <f>100*(P6/10*$B$6+P8/10*$B$8+P9/10*$B$9+P11/10*$B$11+P12/10*$B$12+P13/10*$B$13+P14/10*$B$14+P16/10*$B$16+P17/10*$B$17+P18/10*$B$18+P20/10*$B$20+P21/10*$B$21)</f>
        <v>0</v>
      </c>
      <c r="Q22" s="17">
        <f t="shared" ref="Q22:R22" si="7">100*(Q6/10*$B$6+Q8/10*$B$8+Q9/10*$B$9+Q11/10*$B$11+Q12/10*$B$12+Q13/10*$B$13+Q14/10*$B$14+Q16/10*$B$16+Q17/10*$B$17+Q18/10*$B$18+Q20/10*$B$20+Q21/10*$B$21)</f>
        <v>0</v>
      </c>
      <c r="R22" s="38">
        <f t="shared" si="7"/>
        <v>0</v>
      </c>
      <c r="S22" s="49"/>
    </row>
    <row r="23" spans="1:35" x14ac:dyDescent="0.25">
      <c r="N23" s="43">
        <f>_xlfn.STDEV.P(O22:R22)</f>
        <v>0</v>
      </c>
      <c r="T23" s="43" t="e">
        <f>_xlfn.STDEV.P(U22:X22)</f>
        <v>#DIV/0!</v>
      </c>
      <c r="Y23" s="43" t="e">
        <f>_xlfn.STDEV.P(Z22:AC22)</f>
        <v>#DIV/0!</v>
      </c>
      <c r="AD23" s="43" t="e">
        <f>_xlfn.STDEV.P(AE22:AH22)</f>
        <v>#DIV/0!</v>
      </c>
      <c r="AI23" s="43" t="e">
        <f>_xlfn.STDEV.P(AJ22:AM22)</f>
        <v>#DIV/0!</v>
      </c>
    </row>
    <row r="24" spans="1:35" x14ac:dyDescent="0.25">
      <c r="A24" s="3" t="s">
        <v>90</v>
      </c>
      <c r="K24" s="8"/>
    </row>
    <row r="25" spans="1:35" x14ac:dyDescent="0.25">
      <c r="A25" s="57" t="s">
        <v>223</v>
      </c>
    </row>
    <row r="26" spans="1:35" x14ac:dyDescent="0.25">
      <c r="A26" s="57" t="s">
        <v>212</v>
      </c>
    </row>
    <row r="27" spans="1:35" x14ac:dyDescent="0.25">
      <c r="A27" s="57" t="s">
        <v>224</v>
      </c>
      <c r="B27" s="40"/>
      <c r="C27" s="40"/>
    </row>
    <row r="28" spans="1:35" x14ac:dyDescent="0.25">
      <c r="A28" s="40"/>
      <c r="B28" s="40"/>
      <c r="C28" s="40"/>
    </row>
    <row r="29" spans="1:35" x14ac:dyDescent="0.25">
      <c r="A29" s="40"/>
      <c r="B29" s="40"/>
      <c r="C29" s="40"/>
    </row>
    <row r="30" spans="1:35" x14ac:dyDescent="0.25">
      <c r="A30" s="40"/>
      <c r="B30" s="40"/>
      <c r="C30" s="40"/>
    </row>
    <row r="31" spans="1:35" x14ac:dyDescent="0.25">
      <c r="A31" s="40"/>
      <c r="B31" s="40"/>
      <c r="C31" s="40"/>
    </row>
    <row r="32" spans="1:35" x14ac:dyDescent="0.25">
      <c r="A32" s="40"/>
      <c r="B32" s="40"/>
      <c r="C32" s="40"/>
    </row>
    <row r="33" spans="1:3" x14ac:dyDescent="0.25">
      <c r="A33" s="40"/>
      <c r="B33" s="40"/>
      <c r="C33" s="40"/>
    </row>
    <row r="34" spans="1:3" x14ac:dyDescent="0.25">
      <c r="A34" s="40"/>
      <c r="B34" s="40"/>
      <c r="C34" s="40"/>
    </row>
    <row r="35" spans="1:3" x14ac:dyDescent="0.25">
      <c r="A35" s="40"/>
      <c r="B35" s="40"/>
      <c r="C35" s="40"/>
    </row>
    <row r="36" spans="1:3" x14ac:dyDescent="0.25">
      <c r="A36" s="40"/>
      <c r="B36" s="40"/>
      <c r="C36" s="40"/>
    </row>
  </sheetData>
  <protectedRanges>
    <protectedRange sqref="O6:S6" name="Range2"/>
    <protectedRange sqref="O8:S8" name="Range2_1"/>
    <protectedRange sqref="O9:S9" name="Range2_2"/>
    <protectedRange sqref="O11:S11" name="Range2_4"/>
    <protectedRange sqref="O12:S12" name="Range2_5"/>
    <protectedRange sqref="O13:S13" name="Range2_6"/>
    <protectedRange sqref="O14:S14" name="Range2_7"/>
    <protectedRange sqref="O16:S16" name="Range2_8"/>
    <protectedRange sqref="O17:S17" name="Range2_9"/>
    <protectedRange sqref="O18:S18" name="Range2_10"/>
    <protectedRange sqref="O20:S20" name="Range2_11"/>
    <protectedRange sqref="O21:S21" name="Range2_12"/>
    <protectedRange sqref="A1:XFD3" name="Range17"/>
  </protectedRanges>
  <mergeCells count="52">
    <mergeCell ref="E8:F8"/>
    <mergeCell ref="G8:H8"/>
    <mergeCell ref="I8:J8"/>
    <mergeCell ref="K8:L8"/>
    <mergeCell ref="E9:F9"/>
    <mergeCell ref="G9:H9"/>
    <mergeCell ref="I9:J9"/>
    <mergeCell ref="K9:L9"/>
    <mergeCell ref="E4:F4"/>
    <mergeCell ref="G4:H4"/>
    <mergeCell ref="I4:J4"/>
    <mergeCell ref="K4:L4"/>
    <mergeCell ref="E6:F6"/>
    <mergeCell ref="G6:H6"/>
    <mergeCell ref="I6:J6"/>
    <mergeCell ref="K6:L6"/>
    <mergeCell ref="I14:J14"/>
    <mergeCell ref="K14:L14"/>
    <mergeCell ref="E21:F21"/>
    <mergeCell ref="G21:H21"/>
    <mergeCell ref="I21:J21"/>
    <mergeCell ref="K21:L21"/>
    <mergeCell ref="I16:J16"/>
    <mergeCell ref="K16:L16"/>
    <mergeCell ref="E17:F17"/>
    <mergeCell ref="G17:H17"/>
    <mergeCell ref="I17:J17"/>
    <mergeCell ref="K17:L17"/>
    <mergeCell ref="E13:F13"/>
    <mergeCell ref="G13:H13"/>
    <mergeCell ref="I13:J13"/>
    <mergeCell ref="K13:L13"/>
    <mergeCell ref="E20:F20"/>
    <mergeCell ref="G20:H20"/>
    <mergeCell ref="I20:J20"/>
    <mergeCell ref="K20:L20"/>
    <mergeCell ref="E14:F14"/>
    <mergeCell ref="G14:H14"/>
    <mergeCell ref="E18:F18"/>
    <mergeCell ref="G18:H18"/>
    <mergeCell ref="I18:J18"/>
    <mergeCell ref="K18:L18"/>
    <mergeCell ref="E16:F16"/>
    <mergeCell ref="G16:H16"/>
    <mergeCell ref="E11:F11"/>
    <mergeCell ref="G11:H11"/>
    <mergeCell ref="I11:J11"/>
    <mergeCell ref="K11:L11"/>
    <mergeCell ref="E12:F12"/>
    <mergeCell ref="G12:H12"/>
    <mergeCell ref="I12:J12"/>
    <mergeCell ref="K12:L12"/>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37"/>
  <sheetViews>
    <sheetView zoomScale="70" zoomScaleNormal="70" workbookViewId="0">
      <pane xSplit="13" ySplit="4" topLeftCell="N12" activePane="bottomRight" state="frozen"/>
      <selection pane="topRight" activeCell="S22" sqref="S22"/>
      <selection pane="bottomLeft" activeCell="S22" sqref="S22"/>
      <selection pane="bottomRight" activeCell="I19" sqref="I19:J19"/>
    </sheetView>
  </sheetViews>
  <sheetFormatPr defaultRowHeight="15" x14ac:dyDescent="0.25"/>
  <cols>
    <col min="1" max="1" width="37.7109375" customWidth="1"/>
    <col min="2" max="2" width="5.28515625" style="18" customWidth="1"/>
    <col min="3" max="3" width="16.42578125" customWidth="1"/>
    <col min="4" max="4" width="29.42578125" style="2" customWidth="1"/>
    <col min="5" max="12" width="17.42578125" style="2" customWidth="1"/>
    <col min="13" max="13" width="41.28515625" style="2" customWidth="1"/>
    <col min="14" max="14" width="7.42578125" style="2" customWidth="1"/>
    <col min="15" max="18" width="17.7109375" style="2" bestFit="1" customWidth="1"/>
    <col min="19" max="19" width="13.140625" style="2" customWidth="1"/>
  </cols>
  <sheetData>
    <row r="1" spans="1:19" s="27" customFormat="1" x14ac:dyDescent="0.25">
      <c r="A1" s="25" t="s">
        <v>0</v>
      </c>
      <c r="B1" s="13"/>
      <c r="C1" s="25"/>
      <c r="D1" s="26"/>
      <c r="E1" s="26"/>
      <c r="F1" s="26"/>
      <c r="G1" s="26"/>
      <c r="H1" s="26"/>
      <c r="I1" s="26"/>
      <c r="J1" s="26"/>
      <c r="K1" s="26"/>
      <c r="L1" s="26"/>
      <c r="M1" s="25"/>
      <c r="N1" s="34" t="s">
        <v>1</v>
      </c>
      <c r="O1" s="22"/>
      <c r="P1" s="22"/>
      <c r="Q1" s="22"/>
      <c r="R1" s="22"/>
      <c r="S1" s="50"/>
    </row>
    <row r="2" spans="1:19" s="27" customFormat="1" x14ac:dyDescent="0.25">
      <c r="A2" s="25" t="s">
        <v>91</v>
      </c>
      <c r="B2" s="13"/>
      <c r="C2" s="25"/>
      <c r="D2" s="26"/>
      <c r="E2" s="26"/>
      <c r="F2" s="26"/>
      <c r="G2" s="26"/>
      <c r="H2" s="26"/>
      <c r="I2" s="26"/>
      <c r="J2" s="26"/>
      <c r="K2" s="26"/>
      <c r="L2" s="26"/>
      <c r="M2" s="25"/>
      <c r="N2" s="34"/>
      <c r="O2" s="22"/>
      <c r="P2" s="22"/>
      <c r="Q2" s="22"/>
      <c r="R2" s="22"/>
      <c r="S2" s="50"/>
    </row>
    <row r="3" spans="1:19" s="27" customFormat="1" x14ac:dyDescent="0.25">
      <c r="A3" s="25" t="s">
        <v>3</v>
      </c>
      <c r="B3" s="13"/>
      <c r="C3" s="25"/>
      <c r="D3" s="26"/>
      <c r="E3" s="26"/>
      <c r="F3" s="26"/>
      <c r="G3" s="26"/>
      <c r="H3" s="26"/>
      <c r="I3" s="26"/>
      <c r="J3" s="26"/>
      <c r="K3" s="26"/>
      <c r="L3" s="26"/>
      <c r="M3" s="25"/>
      <c r="N3" s="34"/>
      <c r="O3" s="22"/>
      <c r="P3" s="22"/>
      <c r="Q3" s="22"/>
      <c r="R3" s="22"/>
      <c r="S3" s="50"/>
    </row>
    <row r="4" spans="1:19" ht="33" customHeight="1" x14ac:dyDescent="0.25">
      <c r="A4" s="4" t="s">
        <v>4</v>
      </c>
      <c r="B4" s="13"/>
      <c r="C4" s="9" t="s">
        <v>5</v>
      </c>
      <c r="D4" s="9" t="s">
        <v>6</v>
      </c>
      <c r="E4" s="60" t="s">
        <v>7</v>
      </c>
      <c r="F4" s="60"/>
      <c r="G4" s="60" t="s">
        <v>8</v>
      </c>
      <c r="H4" s="60"/>
      <c r="I4" s="60" t="s">
        <v>9</v>
      </c>
      <c r="J4" s="60"/>
      <c r="K4" s="60" t="s">
        <v>10</v>
      </c>
      <c r="L4" s="60"/>
      <c r="M4" s="9" t="s">
        <v>11</v>
      </c>
      <c r="N4" s="36" t="s">
        <v>12</v>
      </c>
      <c r="O4" s="12" t="s">
        <v>198</v>
      </c>
      <c r="P4" s="12" t="s">
        <v>199</v>
      </c>
      <c r="Q4" s="12" t="s">
        <v>200</v>
      </c>
      <c r="R4" s="12" t="s">
        <v>201</v>
      </c>
      <c r="S4" s="51" t="s">
        <v>13</v>
      </c>
    </row>
    <row r="5" spans="1:19" ht="18" customHeight="1" x14ac:dyDescent="0.25">
      <c r="A5" s="5" t="s">
        <v>14</v>
      </c>
      <c r="B5" s="32">
        <v>0.05</v>
      </c>
      <c r="C5" s="5"/>
      <c r="D5" s="10"/>
      <c r="E5" s="10"/>
      <c r="F5" s="10"/>
      <c r="G5" s="10"/>
      <c r="H5" s="10"/>
      <c r="I5" s="10"/>
      <c r="J5" s="10"/>
      <c r="K5" s="10"/>
      <c r="L5" s="10"/>
      <c r="M5" s="10"/>
      <c r="N5" s="29">
        <f>AVERAGE(O5:R5)</f>
        <v>0</v>
      </c>
      <c r="O5" s="10">
        <f>100*O6/10*$B$6</f>
        <v>0</v>
      </c>
      <c r="P5" s="10">
        <f t="shared" ref="P5:R5" si="0">100*P6/10*$B$6</f>
        <v>0</v>
      </c>
      <c r="Q5" s="10">
        <f t="shared" si="0"/>
        <v>0</v>
      </c>
      <c r="R5" s="10">
        <f t="shared" si="0"/>
        <v>0</v>
      </c>
      <c r="S5" s="52"/>
    </row>
    <row r="6" spans="1:19" ht="66.75" customHeight="1" x14ac:dyDescent="0.25">
      <c r="A6" s="6" t="s">
        <v>15</v>
      </c>
      <c r="B6" s="15">
        <v>0.05</v>
      </c>
      <c r="C6" s="15" t="s">
        <v>16</v>
      </c>
      <c r="D6" s="11" t="s">
        <v>17</v>
      </c>
      <c r="E6" s="61" t="s">
        <v>18</v>
      </c>
      <c r="F6" s="61"/>
      <c r="G6" s="61" t="s">
        <v>19</v>
      </c>
      <c r="H6" s="61"/>
      <c r="I6" s="61" t="s">
        <v>20</v>
      </c>
      <c r="J6" s="61"/>
      <c r="K6" s="61" t="s">
        <v>21</v>
      </c>
      <c r="L6" s="61"/>
      <c r="M6" s="11" t="s">
        <v>22</v>
      </c>
      <c r="N6" s="43" t="e">
        <f>AVERAGE(O6:R6)</f>
        <v>#DIV/0!</v>
      </c>
      <c r="S6" s="53"/>
    </row>
    <row r="7" spans="1:19" ht="18" customHeight="1" x14ac:dyDescent="0.25">
      <c r="A7" s="5" t="s">
        <v>23</v>
      </c>
      <c r="B7" s="32">
        <v>0.2</v>
      </c>
      <c r="C7" s="5"/>
      <c r="D7" s="10"/>
      <c r="E7" s="10"/>
      <c r="F7" s="10"/>
      <c r="G7" s="10"/>
      <c r="H7" s="10"/>
      <c r="I7" s="10"/>
      <c r="J7" s="10"/>
      <c r="K7" s="10"/>
      <c r="L7" s="10"/>
      <c r="M7" s="10"/>
      <c r="N7" s="29">
        <f t="shared" ref="N7:N10" si="1">AVERAGE(O7:R7)</f>
        <v>0</v>
      </c>
      <c r="O7" s="10">
        <f t="shared" ref="O7:R7" si="2">100*(O8/10*$B$8+O9/10*$B$9)</f>
        <v>0</v>
      </c>
      <c r="P7" s="10">
        <f t="shared" si="2"/>
        <v>0</v>
      </c>
      <c r="Q7" s="10">
        <f t="shared" si="2"/>
        <v>0</v>
      </c>
      <c r="R7" s="10">
        <f t="shared" si="2"/>
        <v>0</v>
      </c>
      <c r="S7" s="52"/>
    </row>
    <row r="8" spans="1:19" ht="62.25" customHeight="1" x14ac:dyDescent="0.25">
      <c r="A8" s="6" t="s">
        <v>154</v>
      </c>
      <c r="B8" s="15">
        <v>0.1</v>
      </c>
      <c r="C8" s="15" t="s">
        <v>16</v>
      </c>
      <c r="D8" s="8" t="s">
        <v>155</v>
      </c>
      <c r="E8" s="58" t="s">
        <v>130</v>
      </c>
      <c r="F8" s="58"/>
      <c r="G8" s="58" t="s">
        <v>131</v>
      </c>
      <c r="H8" s="58"/>
      <c r="I8" s="58" t="s">
        <v>132</v>
      </c>
      <c r="J8" s="58"/>
      <c r="K8" s="58" t="s">
        <v>133</v>
      </c>
      <c r="L8" s="58"/>
      <c r="M8" s="8" t="s">
        <v>134</v>
      </c>
      <c r="N8" s="43" t="e">
        <f t="shared" si="1"/>
        <v>#DIV/0!</v>
      </c>
      <c r="S8" s="53"/>
    </row>
    <row r="9" spans="1:19" ht="75.75" customHeight="1" x14ac:dyDescent="0.25">
      <c r="A9" s="6" t="s">
        <v>99</v>
      </c>
      <c r="B9" s="15">
        <v>0.1</v>
      </c>
      <c r="C9" s="15" t="s">
        <v>16</v>
      </c>
      <c r="D9" s="8" t="s">
        <v>32</v>
      </c>
      <c r="E9" s="58" t="s">
        <v>100</v>
      </c>
      <c r="F9" s="58"/>
      <c r="G9" s="58" t="s">
        <v>101</v>
      </c>
      <c r="H9" s="58"/>
      <c r="I9" s="58" t="s">
        <v>102</v>
      </c>
      <c r="J9" s="58"/>
      <c r="K9" s="58" t="s">
        <v>103</v>
      </c>
      <c r="L9" s="58"/>
      <c r="M9" s="8" t="s">
        <v>225</v>
      </c>
      <c r="N9" s="43" t="e">
        <f t="shared" si="1"/>
        <v>#DIV/0!</v>
      </c>
      <c r="S9" s="53"/>
    </row>
    <row r="10" spans="1:19" ht="18" customHeight="1" x14ac:dyDescent="0.25">
      <c r="A10" s="5" t="s">
        <v>38</v>
      </c>
      <c r="B10" s="32">
        <v>0.5</v>
      </c>
      <c r="C10" s="5"/>
      <c r="D10" s="10"/>
      <c r="E10" s="10"/>
      <c r="F10" s="10"/>
      <c r="G10" s="10"/>
      <c r="H10" s="10"/>
      <c r="I10" s="10"/>
      <c r="J10" s="10"/>
      <c r="K10" s="10"/>
      <c r="L10" s="10"/>
      <c r="M10" s="10"/>
      <c r="N10" s="29">
        <f t="shared" si="1"/>
        <v>0</v>
      </c>
      <c r="O10" s="10">
        <f>100*(O11/10*$B$11+O12/10*$B$12+O13/10*$B$13+O14/10*$B$14+O15/10*$B$15)</f>
        <v>0</v>
      </c>
      <c r="P10" s="10">
        <f t="shared" ref="P10:Q10" si="3">100*(P11/10*$B$11+P12/10*$B$12+P13/10*$B$13+P14/10*$B$14+P15/10*$B$15)</f>
        <v>0</v>
      </c>
      <c r="Q10" s="10">
        <f t="shared" si="3"/>
        <v>0</v>
      </c>
      <c r="R10" s="10">
        <f>100*(R11/10*$B$11+R12/10*$B$12+R13/10*$B$13+R14/10*$B$14+R15/10*$B$15)</f>
        <v>0</v>
      </c>
      <c r="S10" s="52"/>
    </row>
    <row r="11" spans="1:19" ht="93" customHeight="1" x14ac:dyDescent="0.25">
      <c r="A11" s="6" t="s">
        <v>156</v>
      </c>
      <c r="B11" s="15">
        <v>0.2</v>
      </c>
      <c r="C11" s="15" t="s">
        <v>16</v>
      </c>
      <c r="D11" s="8" t="s">
        <v>157</v>
      </c>
      <c r="E11" s="61" t="s">
        <v>158</v>
      </c>
      <c r="F11" s="61"/>
      <c r="G11" s="58" t="s">
        <v>159</v>
      </c>
      <c r="H11" s="58"/>
      <c r="I11" s="58" t="s">
        <v>160</v>
      </c>
      <c r="J11" s="58"/>
      <c r="K11" s="58" t="s">
        <v>161</v>
      </c>
      <c r="L11" s="58"/>
      <c r="M11" s="8" t="s">
        <v>162</v>
      </c>
      <c r="N11" s="43" t="e">
        <f>AVERAGE(O11:R11)</f>
        <v>#DIV/0!</v>
      </c>
      <c r="S11" s="53"/>
    </row>
    <row r="12" spans="1:19" ht="69" customHeight="1" x14ac:dyDescent="0.25">
      <c r="A12" s="6" t="s">
        <v>163</v>
      </c>
      <c r="B12" s="15">
        <v>0.1</v>
      </c>
      <c r="C12" s="15" t="s">
        <v>16</v>
      </c>
      <c r="D12" s="8" t="s">
        <v>58</v>
      </c>
      <c r="E12" s="58" t="s">
        <v>164</v>
      </c>
      <c r="F12" s="58"/>
      <c r="G12" s="58" t="s">
        <v>165</v>
      </c>
      <c r="H12" s="58"/>
      <c r="I12" s="58" t="s">
        <v>166</v>
      </c>
      <c r="J12" s="58"/>
      <c r="K12" s="58" t="s">
        <v>167</v>
      </c>
      <c r="L12" s="58"/>
      <c r="M12" s="8" t="s">
        <v>168</v>
      </c>
      <c r="N12" s="43" t="e">
        <f t="shared" ref="N12:N23" si="4">AVERAGE(O12:R12)</f>
        <v>#DIV/0!</v>
      </c>
      <c r="S12" s="53"/>
    </row>
    <row r="13" spans="1:19" ht="57" customHeight="1" x14ac:dyDescent="0.25">
      <c r="A13" s="6" t="s">
        <v>169</v>
      </c>
      <c r="B13" s="15">
        <v>0.1</v>
      </c>
      <c r="C13" s="15" t="s">
        <v>16</v>
      </c>
      <c r="D13" s="8" t="s">
        <v>32</v>
      </c>
      <c r="E13" s="58" t="s">
        <v>170</v>
      </c>
      <c r="F13" s="58"/>
      <c r="G13" s="58" t="s">
        <v>171</v>
      </c>
      <c r="H13" s="58"/>
      <c r="I13" s="58" t="s">
        <v>172</v>
      </c>
      <c r="J13" s="58"/>
      <c r="K13" s="58" t="s">
        <v>173</v>
      </c>
      <c r="L13" s="58"/>
      <c r="M13" s="8" t="s">
        <v>174</v>
      </c>
      <c r="N13" s="43" t="e">
        <f t="shared" si="4"/>
        <v>#DIV/0!</v>
      </c>
      <c r="S13" s="53"/>
    </row>
    <row r="14" spans="1:19" ht="66" customHeight="1" x14ac:dyDescent="0.25">
      <c r="A14" s="6" t="s">
        <v>175</v>
      </c>
      <c r="B14" s="16">
        <v>0.05</v>
      </c>
      <c r="C14" s="15" t="s">
        <v>16</v>
      </c>
      <c r="D14" s="8" t="s">
        <v>32</v>
      </c>
      <c r="E14" s="58" t="s">
        <v>47</v>
      </c>
      <c r="F14" s="58"/>
      <c r="G14" s="58" t="s">
        <v>111</v>
      </c>
      <c r="H14" s="58"/>
      <c r="I14" s="58" t="s">
        <v>176</v>
      </c>
      <c r="J14" s="58"/>
      <c r="K14" s="58" t="s">
        <v>177</v>
      </c>
      <c r="L14" s="58"/>
      <c r="M14" s="8" t="s">
        <v>114</v>
      </c>
      <c r="N14" s="43" t="e">
        <f t="shared" si="4"/>
        <v>#DIV/0!</v>
      </c>
      <c r="S14" s="53"/>
    </row>
    <row r="15" spans="1:19" ht="60" customHeight="1" x14ac:dyDescent="0.25">
      <c r="A15" s="6" t="s">
        <v>178</v>
      </c>
      <c r="B15" s="42">
        <v>0.05</v>
      </c>
      <c r="C15" s="15" t="s">
        <v>16</v>
      </c>
      <c r="D15" s="8" t="s">
        <v>58</v>
      </c>
      <c r="E15" s="58" t="s">
        <v>59</v>
      </c>
      <c r="F15" s="58"/>
      <c r="G15" s="58" t="s">
        <v>60</v>
      </c>
      <c r="H15" s="58"/>
      <c r="I15" s="58" t="s">
        <v>61</v>
      </c>
      <c r="J15" s="58"/>
      <c r="K15" s="58" t="s">
        <v>62</v>
      </c>
      <c r="L15" s="58"/>
      <c r="M15" s="8" t="s">
        <v>63</v>
      </c>
      <c r="N15" s="43" t="e">
        <f t="shared" si="4"/>
        <v>#DIV/0!</v>
      </c>
      <c r="S15" s="53"/>
    </row>
    <row r="16" spans="1:19" ht="18" customHeight="1" x14ac:dyDescent="0.25">
      <c r="A16" s="7" t="s">
        <v>64</v>
      </c>
      <c r="B16" s="33">
        <v>0.15</v>
      </c>
      <c r="C16" s="7"/>
      <c r="D16" s="10"/>
      <c r="E16" s="10"/>
      <c r="F16" s="10"/>
      <c r="G16" s="10"/>
      <c r="H16" s="10"/>
      <c r="I16" s="10"/>
      <c r="J16" s="10"/>
      <c r="K16" s="10"/>
      <c r="L16" s="10"/>
      <c r="M16" s="10"/>
      <c r="N16" s="29">
        <f t="shared" si="4"/>
        <v>0</v>
      </c>
      <c r="O16" s="10">
        <f>100*(O17/10*$B$17+O18/10*$B$18+O19/10*$B$19)</f>
        <v>0</v>
      </c>
      <c r="P16" s="10">
        <f t="shared" ref="P16:Q16" si="5">100*(P17/10*$B$17+P18/10*$B$18+P19/10*$B$19)</f>
        <v>0</v>
      </c>
      <c r="Q16" s="10">
        <f t="shared" si="5"/>
        <v>0</v>
      </c>
      <c r="R16" s="10">
        <f>100*(R17/10*$B$17+R18/10*$B$18+R19/10*$B$19)</f>
        <v>0</v>
      </c>
      <c r="S16" s="52"/>
    </row>
    <row r="17" spans="1:45" ht="53.25" customHeight="1" x14ac:dyDescent="0.25">
      <c r="A17" s="6" t="s">
        <v>65</v>
      </c>
      <c r="B17" s="15">
        <v>0.05</v>
      </c>
      <c r="C17" s="15" t="s">
        <v>16</v>
      </c>
      <c r="D17" s="8" t="s">
        <v>32</v>
      </c>
      <c r="E17" s="58" t="s">
        <v>66</v>
      </c>
      <c r="F17" s="58"/>
      <c r="G17" s="58" t="s">
        <v>67</v>
      </c>
      <c r="H17" s="58"/>
      <c r="I17" s="58" t="s">
        <v>68</v>
      </c>
      <c r="J17" s="58"/>
      <c r="K17" s="58" t="s">
        <v>69</v>
      </c>
      <c r="L17" s="58"/>
      <c r="M17" s="8" t="s">
        <v>70</v>
      </c>
      <c r="N17" s="43" t="e">
        <f t="shared" si="4"/>
        <v>#DIV/0!</v>
      </c>
      <c r="S17" s="53"/>
    </row>
    <row r="18" spans="1:45" ht="65.25" customHeight="1" x14ac:dyDescent="0.25">
      <c r="A18" s="6" t="s">
        <v>71</v>
      </c>
      <c r="B18" s="15">
        <v>0.05</v>
      </c>
      <c r="C18" s="15" t="s">
        <v>16</v>
      </c>
      <c r="D18" s="8" t="s">
        <v>32</v>
      </c>
      <c r="E18" s="58" t="s">
        <v>215</v>
      </c>
      <c r="F18" s="58"/>
      <c r="G18" s="58" t="s">
        <v>216</v>
      </c>
      <c r="H18" s="58"/>
      <c r="I18" s="59" t="s">
        <v>233</v>
      </c>
      <c r="J18" s="59"/>
      <c r="K18" s="58" t="s">
        <v>232</v>
      </c>
      <c r="L18" s="58"/>
      <c r="M18" s="56" t="s">
        <v>220</v>
      </c>
      <c r="N18" s="43" t="e">
        <f t="shared" si="4"/>
        <v>#DIV/0!</v>
      </c>
      <c r="S18" s="53"/>
    </row>
    <row r="19" spans="1:45" ht="75" customHeight="1" x14ac:dyDescent="0.25">
      <c r="A19" s="6" t="s">
        <v>122</v>
      </c>
      <c r="B19" s="15">
        <v>0.05</v>
      </c>
      <c r="C19" s="15" t="s">
        <v>16</v>
      </c>
      <c r="D19" s="8" t="s">
        <v>32</v>
      </c>
      <c r="E19" s="58" t="s">
        <v>72</v>
      </c>
      <c r="F19" s="58"/>
      <c r="G19" s="58" t="s">
        <v>73</v>
      </c>
      <c r="H19" s="58"/>
      <c r="I19" s="58" t="s">
        <v>213</v>
      </c>
      <c r="J19" s="58"/>
      <c r="K19" s="58" t="s">
        <v>214</v>
      </c>
      <c r="L19" s="58"/>
      <c r="M19" s="56" t="s">
        <v>221</v>
      </c>
      <c r="N19" s="43" t="e">
        <f t="shared" si="4"/>
        <v>#DIV/0!</v>
      </c>
      <c r="S19" s="53"/>
    </row>
    <row r="20" spans="1:45" ht="18" customHeight="1" x14ac:dyDescent="0.25">
      <c r="A20" s="7" t="s">
        <v>74</v>
      </c>
      <c r="B20" s="33">
        <v>0.1</v>
      </c>
      <c r="C20" s="7"/>
      <c r="D20" s="10"/>
      <c r="E20" s="10"/>
      <c r="F20" s="10"/>
      <c r="G20" s="10"/>
      <c r="H20" s="10"/>
      <c r="I20" s="10"/>
      <c r="J20" s="10"/>
      <c r="K20" s="10"/>
      <c r="L20" s="10"/>
      <c r="M20" s="10"/>
      <c r="N20" s="29">
        <f t="shared" si="4"/>
        <v>0</v>
      </c>
      <c r="O20" s="10">
        <f>100*(O21/10*$B$21+O22/10*$B$22)</f>
        <v>0</v>
      </c>
      <c r="P20" s="10">
        <f t="shared" ref="P20:Q20" si="6">100*(P21/10*$B$21+P22/10*$B$22)</f>
        <v>0</v>
      </c>
      <c r="Q20" s="10">
        <f t="shared" si="6"/>
        <v>0</v>
      </c>
      <c r="R20" s="10">
        <f>100*(R21/10*$B$21+R22/10*$B$22)</f>
        <v>0</v>
      </c>
      <c r="S20" s="52"/>
    </row>
    <row r="21" spans="1:45" ht="38.25" x14ac:dyDescent="0.25">
      <c r="A21" s="6" t="s">
        <v>75</v>
      </c>
      <c r="B21" s="15">
        <v>0.05</v>
      </c>
      <c r="C21" s="15" t="s">
        <v>16</v>
      </c>
      <c r="D21" s="8" t="s">
        <v>76</v>
      </c>
      <c r="E21" s="58" t="s">
        <v>77</v>
      </c>
      <c r="F21" s="58"/>
      <c r="G21" s="58" t="s">
        <v>78</v>
      </c>
      <c r="H21" s="58"/>
      <c r="I21" s="58" t="s">
        <v>79</v>
      </c>
      <c r="J21" s="58"/>
      <c r="K21" s="58" t="s">
        <v>80</v>
      </c>
      <c r="L21" s="58"/>
      <c r="M21" s="8" t="s">
        <v>81</v>
      </c>
      <c r="N21" s="43" t="e">
        <f t="shared" si="4"/>
        <v>#DIV/0!</v>
      </c>
      <c r="S21" s="53"/>
    </row>
    <row r="22" spans="1:45" ht="38.25" x14ac:dyDescent="0.25">
      <c r="A22" s="6" t="s">
        <v>179</v>
      </c>
      <c r="B22" s="15">
        <v>0.05</v>
      </c>
      <c r="C22" s="15" t="s">
        <v>16</v>
      </c>
      <c r="D22" s="8" t="s">
        <v>83</v>
      </c>
      <c r="E22" s="58" t="s">
        <v>123</v>
      </c>
      <c r="F22" s="58"/>
      <c r="G22" s="58" t="s">
        <v>124</v>
      </c>
      <c r="H22" s="58"/>
      <c r="I22" s="58" t="s">
        <v>125</v>
      </c>
      <c r="J22" s="58"/>
      <c r="K22" s="58" t="s">
        <v>126</v>
      </c>
      <c r="L22" s="58"/>
      <c r="M22" s="8" t="s">
        <v>127</v>
      </c>
      <c r="N22" s="43" t="e">
        <f t="shared" si="4"/>
        <v>#DIV/0!</v>
      </c>
      <c r="S22" s="53"/>
    </row>
    <row r="23" spans="1:45" ht="18" customHeight="1" x14ac:dyDescent="0.25">
      <c r="A23" s="7" t="s">
        <v>89</v>
      </c>
      <c r="B23" s="17"/>
      <c r="C23" s="17"/>
      <c r="D23" s="17"/>
      <c r="E23" s="17"/>
      <c r="F23" s="17"/>
      <c r="G23" s="17"/>
      <c r="H23" s="17"/>
      <c r="I23" s="17"/>
      <c r="J23" s="17"/>
      <c r="K23" s="17"/>
      <c r="L23" s="17"/>
      <c r="M23" s="17"/>
      <c r="N23" s="37">
        <f t="shared" si="4"/>
        <v>0</v>
      </c>
      <c r="O23" s="17">
        <f>100*(O6/10*$B$6+O8/10*$B$8+O9/10*$B$9+O11/10*$B$11+O12/10*$B$12+O13/10*$B$13+O14/10*$B$14+O15/10*$B$15+O17/10*$B$17+O18/10*$B$18+O19/10*$B$19+O21/10*$B$21+O22/10*$B$22)</f>
        <v>0</v>
      </c>
      <c r="P23" s="17">
        <f t="shared" ref="P23:Q23" si="7">100*(P6/10*$B$6+P8/10*$B$8+P9/10*$B$9+P11/10*$B$11+P12/10*$B$12+P13/10*$B$13+P14/10*$B$14+P15/10*$B$15+P17/10*$B$17+P18/10*$B$18+P19/10*$B$19+P21/10*$B$21+P22/10*$B$22)</f>
        <v>0</v>
      </c>
      <c r="Q23" s="17">
        <f t="shared" si="7"/>
        <v>0</v>
      </c>
      <c r="R23" s="17">
        <f>100*(R6/10*$B$6+R8/10*$B$8+R9/10*$B$9+R11/10*$B$11+R12/10*$B$12+R13/10*$B$13+R14/10*$B$14+R15/10*$B$15+R17/10*$B$17+R18/10*$B$18+R19/10*$B$19+R21/10*$B$21+R22/10*$B$22)</f>
        <v>0</v>
      </c>
      <c r="S23" s="54"/>
    </row>
    <row r="24" spans="1:45" x14ac:dyDescent="0.25">
      <c r="N24" s="43">
        <f>_xlfn.STDEV.P(O23:R23)</f>
        <v>0</v>
      </c>
      <c r="O24"/>
      <c r="P24"/>
      <c r="Q24"/>
      <c r="R24"/>
      <c r="S24" s="55"/>
      <c r="T24" s="43" t="e">
        <f>_xlfn.STDEV.P(U23:X23)</f>
        <v>#DIV/0!</v>
      </c>
      <c r="Y24" s="43" t="e">
        <f>_xlfn.STDEV.P(Z23:AC23)</f>
        <v>#DIV/0!</v>
      </c>
      <c r="AD24" s="43" t="e">
        <f>_xlfn.STDEV.P(AE23:AH23)</f>
        <v>#DIV/0!</v>
      </c>
      <c r="AI24" s="43" t="e">
        <f>_xlfn.STDEV.P(AJ23:AM23)</f>
        <v>#DIV/0!</v>
      </c>
      <c r="AN24" s="43" t="e">
        <f>_xlfn.STDEV.P(AO23:AR23)</f>
        <v>#DIV/0!</v>
      </c>
      <c r="AS24" s="43" t="e">
        <f>_xlfn.STDEV.P(AT23:AW23)</f>
        <v>#DIV/0!</v>
      </c>
    </row>
    <row r="25" spans="1:45" x14ac:dyDescent="0.25">
      <c r="A25" s="3" t="s">
        <v>90</v>
      </c>
      <c r="K25" s="8"/>
      <c r="N25"/>
      <c r="O25"/>
      <c r="P25"/>
      <c r="Q25"/>
      <c r="R25"/>
      <c r="S25"/>
    </row>
    <row r="26" spans="1:45" x14ac:dyDescent="0.25">
      <c r="A26" s="57" t="s">
        <v>223</v>
      </c>
      <c r="N26"/>
      <c r="O26"/>
      <c r="P26"/>
      <c r="Q26"/>
      <c r="R26"/>
      <c r="S26"/>
    </row>
    <row r="27" spans="1:45" x14ac:dyDescent="0.25">
      <c r="A27" s="57" t="s">
        <v>212</v>
      </c>
      <c r="B27" s="39"/>
      <c r="N27"/>
      <c r="O27"/>
      <c r="P27"/>
      <c r="Q27"/>
      <c r="R27"/>
      <c r="S27"/>
    </row>
    <row r="28" spans="1:45" x14ac:dyDescent="0.25">
      <c r="A28" s="57" t="s">
        <v>224</v>
      </c>
      <c r="B28" s="39"/>
      <c r="C28" s="40"/>
      <c r="N28"/>
      <c r="O28"/>
      <c r="P28"/>
      <c r="Q28"/>
      <c r="R28"/>
      <c r="S28"/>
    </row>
    <row r="29" spans="1:45" x14ac:dyDescent="0.25">
      <c r="A29" s="40"/>
      <c r="B29" s="39"/>
      <c r="C29" s="40"/>
      <c r="N29"/>
      <c r="O29"/>
      <c r="P29"/>
      <c r="Q29"/>
      <c r="R29"/>
      <c r="S29"/>
    </row>
    <row r="30" spans="1:45" x14ac:dyDescent="0.25">
      <c r="A30" s="40"/>
      <c r="B30" s="39"/>
      <c r="C30" s="40"/>
      <c r="N30"/>
      <c r="O30"/>
      <c r="P30"/>
      <c r="Q30"/>
      <c r="R30"/>
      <c r="S30"/>
    </row>
    <row r="31" spans="1:45" x14ac:dyDescent="0.25">
      <c r="A31" s="40"/>
      <c r="B31" s="39"/>
      <c r="C31" s="40"/>
      <c r="N31"/>
      <c r="O31"/>
      <c r="P31"/>
      <c r="Q31"/>
      <c r="R31"/>
      <c r="S31"/>
    </row>
    <row r="32" spans="1:45" x14ac:dyDescent="0.25">
      <c r="A32" s="40"/>
      <c r="B32" s="39"/>
      <c r="C32" s="40"/>
      <c r="N32"/>
      <c r="O32"/>
      <c r="P32"/>
      <c r="Q32"/>
      <c r="R32"/>
      <c r="S32"/>
    </row>
    <row r="33" spans="1:3" x14ac:dyDescent="0.25">
      <c r="A33" s="40"/>
      <c r="B33" s="39"/>
      <c r="C33" s="40"/>
    </row>
    <row r="34" spans="1:3" x14ac:dyDescent="0.25">
      <c r="A34" s="40"/>
      <c r="B34" s="39"/>
      <c r="C34" s="40"/>
    </row>
    <row r="35" spans="1:3" x14ac:dyDescent="0.25">
      <c r="A35" s="40"/>
      <c r="B35" s="39"/>
      <c r="C35" s="40"/>
    </row>
    <row r="36" spans="1:3" x14ac:dyDescent="0.25">
      <c r="A36" s="40"/>
      <c r="B36" s="39"/>
      <c r="C36" s="40"/>
    </row>
    <row r="37" spans="1:3" x14ac:dyDescent="0.25">
      <c r="A37" s="40"/>
      <c r="C37" s="40"/>
    </row>
  </sheetData>
  <protectedRanges>
    <protectedRange sqref="O6:S6 O8:S9 O11:S15 O17:S19 O21:S22" name="Range2"/>
    <protectedRange sqref="A1:XFD3" name="Range7"/>
  </protectedRanges>
  <mergeCells count="56">
    <mergeCell ref="E4:F4"/>
    <mergeCell ref="G4:H4"/>
    <mergeCell ref="I4:J4"/>
    <mergeCell ref="K4:L4"/>
    <mergeCell ref="E6:F6"/>
    <mergeCell ref="G6:H6"/>
    <mergeCell ref="I6:J6"/>
    <mergeCell ref="K6:L6"/>
    <mergeCell ref="E8:F8"/>
    <mergeCell ref="G8:H8"/>
    <mergeCell ref="I8:J8"/>
    <mergeCell ref="K8:L8"/>
    <mergeCell ref="E15:F15"/>
    <mergeCell ref="G15:H15"/>
    <mergeCell ref="I15:J15"/>
    <mergeCell ref="K15:L15"/>
    <mergeCell ref="E13:F13"/>
    <mergeCell ref="G13:H13"/>
    <mergeCell ref="I13:J13"/>
    <mergeCell ref="K13:L13"/>
    <mergeCell ref="E9:F9"/>
    <mergeCell ref="G9:H9"/>
    <mergeCell ref="I9:J9"/>
    <mergeCell ref="K9:L9"/>
    <mergeCell ref="E14:F14"/>
    <mergeCell ref="G14:H14"/>
    <mergeCell ref="I14:J14"/>
    <mergeCell ref="K14:L14"/>
    <mergeCell ref="E22:F22"/>
    <mergeCell ref="G22:H22"/>
    <mergeCell ref="I22:J22"/>
    <mergeCell ref="K22:L22"/>
    <mergeCell ref="E17:F17"/>
    <mergeCell ref="G17:H17"/>
    <mergeCell ref="I17:J17"/>
    <mergeCell ref="K17:L17"/>
    <mergeCell ref="E21:F21"/>
    <mergeCell ref="G21:H21"/>
    <mergeCell ref="I21:J21"/>
    <mergeCell ref="K21:L21"/>
    <mergeCell ref="E11:F11"/>
    <mergeCell ref="G11:H11"/>
    <mergeCell ref="I11:J11"/>
    <mergeCell ref="K11:L11"/>
    <mergeCell ref="E12:F12"/>
    <mergeCell ref="G12:H12"/>
    <mergeCell ref="I12:J12"/>
    <mergeCell ref="K12:L12"/>
    <mergeCell ref="E19:F19"/>
    <mergeCell ref="G19:H19"/>
    <mergeCell ref="I19:J19"/>
    <mergeCell ref="K19:L19"/>
    <mergeCell ref="E18:F18"/>
    <mergeCell ref="G18:H18"/>
    <mergeCell ref="I18:J18"/>
    <mergeCell ref="K18:L18"/>
  </mergeCells>
  <phoneticPr fontId="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6"/>
  <sheetViews>
    <sheetView tabSelected="1" zoomScaleNormal="100" workbookViewId="0">
      <pane xSplit="13" ySplit="4" topLeftCell="N5" activePane="bottomRight" state="frozen"/>
      <selection pane="topRight" activeCell="S22" sqref="S22"/>
      <selection pane="bottomLeft" activeCell="S22" sqref="S22"/>
      <selection pane="bottomRight" activeCell="E32" sqref="E32"/>
    </sheetView>
  </sheetViews>
  <sheetFormatPr defaultRowHeight="15" x14ac:dyDescent="0.25"/>
  <cols>
    <col min="1" max="1" width="40.28515625" customWidth="1"/>
    <col min="2" max="2" width="5.28515625" customWidth="1"/>
    <col min="3" max="3" width="19.28515625" customWidth="1"/>
    <col min="4" max="4" width="29.5703125" style="2" customWidth="1"/>
    <col min="5" max="5" width="17.42578125" style="2" customWidth="1"/>
    <col min="6" max="6" width="10.5703125" style="2" customWidth="1"/>
    <col min="7" max="7" width="17.42578125" style="2" customWidth="1"/>
    <col min="8" max="8" width="11" style="2" customWidth="1"/>
    <col min="9" max="9" width="17.42578125" style="2" customWidth="1"/>
    <col min="10" max="10" width="11.85546875" style="2" customWidth="1"/>
    <col min="11" max="11" width="19.5703125" style="2" customWidth="1"/>
    <col min="12" max="12" width="16" style="2" customWidth="1"/>
    <col min="13" max="13" width="37.7109375" style="2" customWidth="1"/>
    <col min="14" max="14" width="10.140625" style="18" bestFit="1" customWidth="1"/>
    <col min="15" max="15" width="12.85546875" style="18" customWidth="1"/>
    <col min="16" max="16" width="12.7109375" style="18" customWidth="1"/>
    <col min="17" max="17" width="12.28515625" style="18" customWidth="1"/>
    <col min="18" max="18" width="13.42578125" style="18" customWidth="1"/>
    <col min="19" max="19" width="11.140625" style="18" customWidth="1"/>
    <col min="20" max="20" width="10.140625" bestFit="1" customWidth="1"/>
    <col min="25" max="25" width="10.140625" bestFit="1" customWidth="1"/>
  </cols>
  <sheetData>
    <row r="1" spans="1:19" s="27" customFormat="1" x14ac:dyDescent="0.25">
      <c r="A1" s="25" t="s">
        <v>0</v>
      </c>
      <c r="B1" s="25"/>
      <c r="C1" s="25"/>
      <c r="D1" s="26"/>
      <c r="E1" s="26"/>
      <c r="F1" s="26"/>
      <c r="G1" s="26"/>
      <c r="H1" s="26"/>
      <c r="I1" s="26"/>
      <c r="J1" s="26"/>
      <c r="K1" s="26"/>
      <c r="L1" s="26"/>
      <c r="M1" s="25"/>
      <c r="N1" s="34" t="s">
        <v>1</v>
      </c>
      <c r="O1" s="22"/>
      <c r="P1" s="22"/>
      <c r="Q1" s="22"/>
      <c r="R1" s="22"/>
      <c r="S1" s="50"/>
    </row>
    <row r="2" spans="1:19" s="27" customFormat="1" x14ac:dyDescent="0.25">
      <c r="A2" s="25" t="s">
        <v>91</v>
      </c>
      <c r="B2" s="25"/>
      <c r="C2" s="25"/>
      <c r="D2" s="26"/>
      <c r="E2" s="26"/>
      <c r="F2" s="26"/>
      <c r="G2" s="26"/>
      <c r="H2" s="26"/>
      <c r="I2" s="26"/>
      <c r="J2" s="26"/>
      <c r="K2" s="26"/>
      <c r="L2" s="26"/>
      <c r="M2" s="25"/>
      <c r="N2" s="34"/>
      <c r="O2" s="22"/>
      <c r="P2" s="22"/>
      <c r="Q2" s="22"/>
      <c r="R2" s="22"/>
      <c r="S2" s="50"/>
    </row>
    <row r="3" spans="1:19" s="27" customFormat="1" x14ac:dyDescent="0.25">
      <c r="A3" s="25" t="s">
        <v>3</v>
      </c>
      <c r="B3" s="25"/>
      <c r="C3" s="25"/>
      <c r="D3" s="26"/>
      <c r="E3" s="26"/>
      <c r="F3" s="26"/>
      <c r="G3" s="26"/>
      <c r="H3" s="26"/>
      <c r="I3" s="26"/>
      <c r="J3" s="26"/>
      <c r="K3" s="26"/>
      <c r="L3" s="26"/>
      <c r="M3" s="25"/>
      <c r="N3" s="34"/>
      <c r="O3" s="22"/>
      <c r="P3" s="22"/>
      <c r="Q3" s="22"/>
      <c r="R3" s="22"/>
      <c r="S3" s="50"/>
    </row>
    <row r="4" spans="1:19" ht="63.75" x14ac:dyDescent="0.25">
      <c r="A4" s="4" t="s">
        <v>4</v>
      </c>
      <c r="B4" s="4"/>
      <c r="C4" s="9" t="s">
        <v>5</v>
      </c>
      <c r="D4" s="9" t="s">
        <v>6</v>
      </c>
      <c r="E4" s="60" t="s">
        <v>7</v>
      </c>
      <c r="F4" s="60"/>
      <c r="G4" s="60" t="s">
        <v>8</v>
      </c>
      <c r="H4" s="60"/>
      <c r="I4" s="60" t="s">
        <v>9</v>
      </c>
      <c r="J4" s="60"/>
      <c r="K4" s="60" t="s">
        <v>10</v>
      </c>
      <c r="L4" s="60"/>
      <c r="M4" s="9" t="s">
        <v>11</v>
      </c>
      <c r="N4" s="36" t="s">
        <v>12</v>
      </c>
      <c r="O4" s="12" t="s">
        <v>198</v>
      </c>
      <c r="P4" s="12" t="s">
        <v>199</v>
      </c>
      <c r="Q4" s="12" t="s">
        <v>200</v>
      </c>
      <c r="R4" s="12" t="s">
        <v>201</v>
      </c>
      <c r="S4" s="51" t="s">
        <v>13</v>
      </c>
    </row>
    <row r="5" spans="1:19" ht="18" customHeight="1" x14ac:dyDescent="0.25">
      <c r="A5" s="5" t="s">
        <v>14</v>
      </c>
      <c r="B5" s="32">
        <v>0.05</v>
      </c>
      <c r="C5" s="5"/>
      <c r="D5" s="10"/>
      <c r="E5" s="10"/>
      <c r="F5" s="10"/>
      <c r="G5" s="10"/>
      <c r="H5" s="10"/>
      <c r="I5" s="10"/>
      <c r="J5" s="10"/>
      <c r="K5" s="10"/>
      <c r="L5" s="10"/>
      <c r="M5" s="10"/>
      <c r="N5" s="29">
        <f>AVERAGE(O5:R5)</f>
        <v>0</v>
      </c>
      <c r="O5" s="10">
        <f>100*O6/10*$B$6</f>
        <v>0</v>
      </c>
      <c r="P5" s="10">
        <f t="shared" ref="P5:R5" si="0">100*P6/10*$B$6</f>
        <v>0</v>
      </c>
      <c r="Q5" s="10">
        <f t="shared" si="0"/>
        <v>0</v>
      </c>
      <c r="R5" s="10">
        <f t="shared" si="0"/>
        <v>0</v>
      </c>
      <c r="S5" s="52"/>
    </row>
    <row r="6" spans="1:19" ht="60.75" customHeight="1" x14ac:dyDescent="0.25">
      <c r="A6" s="6" t="s">
        <v>15</v>
      </c>
      <c r="B6" s="15">
        <v>0.05</v>
      </c>
      <c r="C6" s="15" t="s">
        <v>16</v>
      </c>
      <c r="D6" s="11" t="s">
        <v>17</v>
      </c>
      <c r="E6" s="61" t="s">
        <v>18</v>
      </c>
      <c r="F6" s="61"/>
      <c r="G6" s="61" t="s">
        <v>19</v>
      </c>
      <c r="H6" s="61"/>
      <c r="I6" s="61" t="s">
        <v>20</v>
      </c>
      <c r="J6" s="61"/>
      <c r="K6" s="61" t="s">
        <v>21</v>
      </c>
      <c r="L6" s="61"/>
      <c r="M6" s="11" t="s">
        <v>22</v>
      </c>
      <c r="N6" s="43" t="e">
        <f t="shared" ref="N6:N10" si="1">AVERAGE(O6:R6)</f>
        <v>#DIV/0!</v>
      </c>
      <c r="O6" s="2"/>
      <c r="P6" s="2"/>
      <c r="Q6" s="2"/>
      <c r="R6" s="2"/>
      <c r="S6" s="53"/>
    </row>
    <row r="7" spans="1:19" ht="18" customHeight="1" x14ac:dyDescent="0.25">
      <c r="A7" s="5" t="s">
        <v>23</v>
      </c>
      <c r="B7" s="32">
        <v>0.2</v>
      </c>
      <c r="C7" s="5"/>
      <c r="D7" s="10"/>
      <c r="E7" s="10"/>
      <c r="F7" s="10"/>
      <c r="G7" s="10"/>
      <c r="H7" s="10"/>
      <c r="I7" s="10"/>
      <c r="J7" s="10"/>
      <c r="K7" s="10"/>
      <c r="L7" s="10"/>
      <c r="M7" s="10"/>
      <c r="N7" s="29">
        <f t="shared" si="1"/>
        <v>0</v>
      </c>
      <c r="O7" s="10">
        <f t="shared" ref="O7:R7" si="2">100*(O8/10*$B$8+O9/10*$B$9)</f>
        <v>0</v>
      </c>
      <c r="P7" s="10">
        <f t="shared" si="2"/>
        <v>0</v>
      </c>
      <c r="Q7" s="10">
        <f t="shared" si="2"/>
        <v>0</v>
      </c>
      <c r="R7" s="10">
        <f t="shared" si="2"/>
        <v>0</v>
      </c>
      <c r="S7" s="52"/>
    </row>
    <row r="8" spans="1:19" ht="81.75" customHeight="1" x14ac:dyDescent="0.25">
      <c r="A8" s="6" t="s">
        <v>180</v>
      </c>
      <c r="B8" s="15">
        <v>0.1</v>
      </c>
      <c r="C8" s="15" t="s">
        <v>16</v>
      </c>
      <c r="D8" s="8" t="s">
        <v>181</v>
      </c>
      <c r="E8" s="62" t="s">
        <v>182</v>
      </c>
      <c r="F8" s="62"/>
      <c r="G8" s="62" t="s">
        <v>183</v>
      </c>
      <c r="H8" s="62"/>
      <c r="I8" s="58" t="s">
        <v>184</v>
      </c>
      <c r="J8" s="58"/>
      <c r="K8" s="62" t="s">
        <v>185</v>
      </c>
      <c r="L8" s="62"/>
      <c r="M8" s="8" t="s">
        <v>186</v>
      </c>
      <c r="N8" s="43" t="e">
        <f t="shared" si="1"/>
        <v>#DIV/0!</v>
      </c>
      <c r="O8" s="2"/>
      <c r="P8" s="2"/>
      <c r="Q8" s="2"/>
      <c r="R8" s="2"/>
      <c r="S8" s="53"/>
    </row>
    <row r="9" spans="1:19" ht="76.5" x14ac:dyDescent="0.25">
      <c r="A9" s="6" t="s">
        <v>226</v>
      </c>
      <c r="B9" s="15">
        <v>0.1</v>
      </c>
      <c r="C9" s="15" t="s">
        <v>16</v>
      </c>
      <c r="D9" s="8" t="s">
        <v>32</v>
      </c>
      <c r="E9" s="58" t="s">
        <v>202</v>
      </c>
      <c r="F9" s="58"/>
      <c r="G9" s="58" t="s">
        <v>203</v>
      </c>
      <c r="H9" s="58"/>
      <c r="I9" s="58" t="s">
        <v>204</v>
      </c>
      <c r="J9" s="58"/>
      <c r="K9" s="58" t="s">
        <v>205</v>
      </c>
      <c r="L9" s="58"/>
      <c r="M9" s="8" t="s">
        <v>187</v>
      </c>
      <c r="N9" s="43" t="e">
        <f t="shared" si="1"/>
        <v>#DIV/0!</v>
      </c>
      <c r="O9" s="2"/>
      <c r="P9" s="2"/>
      <c r="Q9" s="2"/>
      <c r="R9" s="2"/>
      <c r="S9" s="53"/>
    </row>
    <row r="10" spans="1:19" ht="18" customHeight="1" x14ac:dyDescent="0.25">
      <c r="A10" s="5" t="s">
        <v>38</v>
      </c>
      <c r="B10" s="32">
        <v>0.5</v>
      </c>
      <c r="C10" s="5"/>
      <c r="D10" s="10"/>
      <c r="E10" s="10"/>
      <c r="F10" s="10"/>
      <c r="G10" s="10"/>
      <c r="H10" s="10"/>
      <c r="I10" s="10"/>
      <c r="J10" s="10"/>
      <c r="K10" s="10"/>
      <c r="L10" s="10"/>
      <c r="M10" s="10"/>
      <c r="N10" s="29">
        <f t="shared" si="1"/>
        <v>0</v>
      </c>
      <c r="O10" s="10">
        <f>100*(O11/10*$B$11+O12/10*$B$12+O13/10*$B$13+O14/10*$B$14)</f>
        <v>0</v>
      </c>
      <c r="P10" s="10">
        <f t="shared" ref="P10:R10" si="3">100*(P11/10*$B$11+P12/10*$B$12+P13/10*$B$13+P14/10*$B$14)</f>
        <v>0</v>
      </c>
      <c r="Q10" s="10">
        <f t="shared" si="3"/>
        <v>0</v>
      </c>
      <c r="R10" s="10">
        <f t="shared" si="3"/>
        <v>0</v>
      </c>
      <c r="S10" s="52"/>
    </row>
    <row r="11" spans="1:19" ht="279.75" customHeight="1" x14ac:dyDescent="0.25">
      <c r="A11" s="6" t="s">
        <v>217</v>
      </c>
      <c r="B11" s="15">
        <v>0.15</v>
      </c>
      <c r="C11" s="15" t="s">
        <v>16</v>
      </c>
      <c r="D11" s="8" t="s">
        <v>32</v>
      </c>
      <c r="E11" s="58" t="s">
        <v>228</v>
      </c>
      <c r="F11" s="58"/>
      <c r="G11" s="58" t="s">
        <v>229</v>
      </c>
      <c r="H11" s="58"/>
      <c r="I11" s="58" t="s">
        <v>230</v>
      </c>
      <c r="J11" s="58"/>
      <c r="K11" s="58" t="s">
        <v>227</v>
      </c>
      <c r="L11" s="58"/>
      <c r="M11" s="8" t="s">
        <v>231</v>
      </c>
      <c r="N11" s="43" t="e">
        <f>AVERAGE(O11:R11)</f>
        <v>#DIV/0!</v>
      </c>
      <c r="O11" s="2"/>
      <c r="P11" s="2"/>
      <c r="Q11" s="2"/>
      <c r="R11" s="2"/>
      <c r="S11" s="53"/>
    </row>
    <row r="12" spans="1:19" ht="93.75" customHeight="1" x14ac:dyDescent="0.25">
      <c r="A12" s="6" t="s">
        <v>188</v>
      </c>
      <c r="B12" s="15">
        <v>0.15</v>
      </c>
      <c r="C12" s="15" t="s">
        <v>16</v>
      </c>
      <c r="D12" s="8" t="s">
        <v>32</v>
      </c>
      <c r="E12" s="58" t="s">
        <v>189</v>
      </c>
      <c r="F12" s="58"/>
      <c r="G12" s="58" t="s">
        <v>190</v>
      </c>
      <c r="H12" s="58"/>
      <c r="I12" s="58" t="s">
        <v>191</v>
      </c>
      <c r="J12" s="58"/>
      <c r="K12" s="58" t="s">
        <v>192</v>
      </c>
      <c r="L12" s="58"/>
      <c r="M12" s="8" t="s">
        <v>193</v>
      </c>
      <c r="N12" s="43" t="e">
        <f t="shared" ref="N12:N21" si="4">AVERAGE(O12:R12)</f>
        <v>#DIV/0!</v>
      </c>
      <c r="O12" s="2"/>
      <c r="P12" s="2"/>
      <c r="Q12" s="2"/>
      <c r="R12" s="2"/>
      <c r="S12" s="53"/>
    </row>
    <row r="13" spans="1:19" ht="60" customHeight="1" x14ac:dyDescent="0.25">
      <c r="A13" s="6" t="s">
        <v>206</v>
      </c>
      <c r="B13" s="15">
        <v>0.15</v>
      </c>
      <c r="C13" s="15" t="s">
        <v>16</v>
      </c>
      <c r="D13" s="8" t="s">
        <v>32</v>
      </c>
      <c r="E13" s="58" t="s">
        <v>207</v>
      </c>
      <c r="F13" s="58"/>
      <c r="G13" s="58" t="s">
        <v>208</v>
      </c>
      <c r="H13" s="58"/>
      <c r="I13" s="58" t="s">
        <v>209</v>
      </c>
      <c r="J13" s="58"/>
      <c r="K13" s="58" t="s">
        <v>210</v>
      </c>
      <c r="L13" s="58"/>
      <c r="M13" s="8" t="s">
        <v>194</v>
      </c>
      <c r="N13" s="43" t="e">
        <f t="shared" si="4"/>
        <v>#DIV/0!</v>
      </c>
      <c r="O13" s="2"/>
      <c r="P13" s="2"/>
      <c r="Q13" s="2"/>
      <c r="R13" s="2"/>
      <c r="S13" s="53"/>
    </row>
    <row r="14" spans="1:19" ht="96" customHeight="1" x14ac:dyDescent="0.25">
      <c r="A14" s="6" t="s">
        <v>195</v>
      </c>
      <c r="B14" s="16">
        <v>0.05</v>
      </c>
      <c r="C14" s="15" t="s">
        <v>16</v>
      </c>
      <c r="D14" s="8" t="s">
        <v>58</v>
      </c>
      <c r="E14" s="58" t="s">
        <v>59</v>
      </c>
      <c r="F14" s="58"/>
      <c r="G14" s="58" t="s">
        <v>60</v>
      </c>
      <c r="H14" s="58"/>
      <c r="I14" s="58" t="s">
        <v>61</v>
      </c>
      <c r="J14" s="58"/>
      <c r="K14" s="58" t="s">
        <v>62</v>
      </c>
      <c r="L14" s="58"/>
      <c r="M14" s="8" t="s">
        <v>63</v>
      </c>
      <c r="N14" s="43" t="e">
        <f t="shared" si="4"/>
        <v>#DIV/0!</v>
      </c>
      <c r="O14" s="2"/>
      <c r="P14" s="2"/>
      <c r="Q14" s="2"/>
      <c r="R14" s="2"/>
      <c r="S14" s="53"/>
    </row>
    <row r="15" spans="1:19" ht="18" customHeight="1" x14ac:dyDescent="0.25">
      <c r="A15" s="7" t="s">
        <v>64</v>
      </c>
      <c r="B15" s="33">
        <v>0.15</v>
      </c>
      <c r="C15" s="7"/>
      <c r="D15" s="10"/>
      <c r="E15" s="10"/>
      <c r="F15" s="10"/>
      <c r="G15" s="10"/>
      <c r="H15" s="10"/>
      <c r="I15" s="10"/>
      <c r="J15" s="10"/>
      <c r="K15" s="10"/>
      <c r="L15" s="10"/>
      <c r="M15" s="10"/>
      <c r="N15" s="29">
        <f t="shared" si="4"/>
        <v>0</v>
      </c>
      <c r="O15" s="10">
        <f t="shared" ref="O15:R15" si="5">100*(O16/10*$B$16+O17/10*$B$17+O18/10*$B$18)</f>
        <v>0</v>
      </c>
      <c r="P15" s="10">
        <f t="shared" si="5"/>
        <v>0</v>
      </c>
      <c r="Q15" s="10">
        <f t="shared" si="5"/>
        <v>0</v>
      </c>
      <c r="R15" s="10">
        <f t="shared" si="5"/>
        <v>0</v>
      </c>
      <c r="S15" s="52"/>
    </row>
    <row r="16" spans="1:19" ht="51" customHeight="1" x14ac:dyDescent="0.25">
      <c r="A16" s="6" t="s">
        <v>65</v>
      </c>
      <c r="B16" s="15">
        <v>0.05</v>
      </c>
      <c r="C16" s="15" t="s">
        <v>16</v>
      </c>
      <c r="D16" s="8" t="s">
        <v>32</v>
      </c>
      <c r="E16" s="58" t="s">
        <v>66</v>
      </c>
      <c r="F16" s="58"/>
      <c r="G16" s="58" t="s">
        <v>67</v>
      </c>
      <c r="H16" s="58"/>
      <c r="I16" s="58" t="s">
        <v>68</v>
      </c>
      <c r="J16" s="58"/>
      <c r="K16" s="58" t="s">
        <v>69</v>
      </c>
      <c r="L16" s="58"/>
      <c r="M16" s="8" t="s">
        <v>70</v>
      </c>
      <c r="N16" s="43" t="e">
        <f t="shared" si="4"/>
        <v>#DIV/0!</v>
      </c>
      <c r="O16" s="2"/>
      <c r="P16" s="2"/>
      <c r="Q16" s="2"/>
      <c r="R16" s="2"/>
      <c r="S16" s="53"/>
    </row>
    <row r="17" spans="1:50" ht="78" customHeight="1" x14ac:dyDescent="0.25">
      <c r="A17" s="6" t="s">
        <v>71</v>
      </c>
      <c r="B17" s="15">
        <v>0.05</v>
      </c>
      <c r="C17" s="15" t="s">
        <v>16</v>
      </c>
      <c r="D17" s="8" t="s">
        <v>32</v>
      </c>
      <c r="E17" s="58" t="s">
        <v>215</v>
      </c>
      <c r="F17" s="58"/>
      <c r="G17" s="58" t="s">
        <v>216</v>
      </c>
      <c r="H17" s="58"/>
      <c r="I17" s="59" t="s">
        <v>233</v>
      </c>
      <c r="J17" s="59"/>
      <c r="K17" s="58" t="s">
        <v>232</v>
      </c>
      <c r="L17" s="58"/>
      <c r="M17" s="56" t="s">
        <v>220</v>
      </c>
      <c r="N17" s="43" t="e">
        <f t="shared" si="4"/>
        <v>#DIV/0!</v>
      </c>
      <c r="O17" s="2"/>
      <c r="P17" s="2"/>
      <c r="Q17" s="2"/>
      <c r="R17" s="2"/>
      <c r="S17" s="53"/>
    </row>
    <row r="18" spans="1:50" ht="76.5" customHeight="1" x14ac:dyDescent="0.25">
      <c r="A18" s="6" t="s">
        <v>196</v>
      </c>
      <c r="B18" s="15">
        <v>0.05</v>
      </c>
      <c r="C18" s="15" t="s">
        <v>16</v>
      </c>
      <c r="D18" s="8" t="s">
        <v>32</v>
      </c>
      <c r="E18" s="58" t="s">
        <v>72</v>
      </c>
      <c r="F18" s="58"/>
      <c r="G18" s="58" t="s">
        <v>73</v>
      </c>
      <c r="H18" s="58"/>
      <c r="I18" s="58" t="s">
        <v>213</v>
      </c>
      <c r="J18" s="58"/>
      <c r="K18" s="58" t="s">
        <v>214</v>
      </c>
      <c r="L18" s="58"/>
      <c r="M18" s="56" t="s">
        <v>221</v>
      </c>
      <c r="N18" s="43" t="e">
        <f t="shared" si="4"/>
        <v>#DIV/0!</v>
      </c>
      <c r="O18" s="2"/>
      <c r="P18" s="2"/>
      <c r="Q18" s="2"/>
      <c r="R18" s="2"/>
      <c r="S18" s="53"/>
    </row>
    <row r="19" spans="1:50" ht="18" customHeight="1" x14ac:dyDescent="0.25">
      <c r="A19" s="7" t="s">
        <v>74</v>
      </c>
      <c r="B19" s="33">
        <v>0.1</v>
      </c>
      <c r="C19" s="7"/>
      <c r="D19" s="10"/>
      <c r="E19" s="10"/>
      <c r="F19" s="10"/>
      <c r="G19" s="10"/>
      <c r="H19" s="10"/>
      <c r="I19" s="10"/>
      <c r="J19" s="10"/>
      <c r="K19" s="10"/>
      <c r="L19" s="10"/>
      <c r="M19" s="10"/>
      <c r="N19" s="29">
        <f t="shared" si="4"/>
        <v>0</v>
      </c>
      <c r="O19" s="10">
        <f t="shared" ref="O19:R19" si="6">100*(O20/10*$B$20+O21/10*$B$21)</f>
        <v>0</v>
      </c>
      <c r="P19" s="10">
        <f t="shared" si="6"/>
        <v>0</v>
      </c>
      <c r="Q19" s="10">
        <f t="shared" si="6"/>
        <v>0</v>
      </c>
      <c r="R19" s="10">
        <f t="shared" si="6"/>
        <v>0</v>
      </c>
      <c r="S19" s="52"/>
    </row>
    <row r="20" spans="1:50" ht="53.25" customHeight="1" x14ac:dyDescent="0.25">
      <c r="A20" s="6" t="s">
        <v>75</v>
      </c>
      <c r="B20" s="15">
        <v>0.05</v>
      </c>
      <c r="C20" s="15" t="s">
        <v>16</v>
      </c>
      <c r="D20" s="8" t="s">
        <v>32</v>
      </c>
      <c r="E20" s="58" t="s">
        <v>77</v>
      </c>
      <c r="F20" s="58"/>
      <c r="G20" s="58" t="s">
        <v>78</v>
      </c>
      <c r="H20" s="58"/>
      <c r="I20" s="58" t="s">
        <v>79</v>
      </c>
      <c r="J20" s="58"/>
      <c r="K20" s="58" t="s">
        <v>80</v>
      </c>
      <c r="L20" s="58"/>
      <c r="M20" s="8" t="s">
        <v>81</v>
      </c>
      <c r="N20" s="43" t="e">
        <f t="shared" si="4"/>
        <v>#DIV/0!</v>
      </c>
      <c r="O20" s="2"/>
      <c r="P20" s="2"/>
      <c r="Q20" s="2"/>
      <c r="R20" s="2"/>
      <c r="S20" s="53"/>
    </row>
    <row r="21" spans="1:50" ht="91.5" customHeight="1" x14ac:dyDescent="0.25">
      <c r="A21" s="6" t="s">
        <v>197</v>
      </c>
      <c r="B21" s="15">
        <v>0.05</v>
      </c>
      <c r="C21" s="15" t="s">
        <v>16</v>
      </c>
      <c r="D21" s="8" t="s">
        <v>83</v>
      </c>
      <c r="E21" s="58" t="s">
        <v>84</v>
      </c>
      <c r="F21" s="58"/>
      <c r="G21" s="58" t="s">
        <v>85</v>
      </c>
      <c r="H21" s="58"/>
      <c r="I21" s="58" t="s">
        <v>86</v>
      </c>
      <c r="J21" s="58"/>
      <c r="K21" s="58" t="s">
        <v>87</v>
      </c>
      <c r="L21" s="58"/>
      <c r="M21" s="8" t="s">
        <v>88</v>
      </c>
      <c r="N21" s="43" t="e">
        <f t="shared" si="4"/>
        <v>#DIV/0!</v>
      </c>
      <c r="O21" s="2"/>
      <c r="P21" s="2"/>
      <c r="Q21" s="2"/>
      <c r="R21" s="2"/>
      <c r="S21" s="53"/>
    </row>
    <row r="22" spans="1:50" ht="18" customHeight="1" x14ac:dyDescent="0.25">
      <c r="A22" s="7" t="s">
        <v>89</v>
      </c>
      <c r="B22" s="17"/>
      <c r="C22" s="17"/>
      <c r="D22" s="17"/>
      <c r="E22" s="17"/>
      <c r="F22" s="17"/>
      <c r="G22" s="17"/>
      <c r="H22" s="17"/>
      <c r="I22" s="17"/>
      <c r="J22" s="17"/>
      <c r="K22" s="17"/>
      <c r="L22" s="17"/>
      <c r="M22" s="17"/>
      <c r="N22" s="37">
        <f>AVERAGE(O22:R22)</f>
        <v>0</v>
      </c>
      <c r="O22" s="17">
        <f>100*(O6/10*$B$6+O8/10*$B$8+O9/10*$B$9+O11/10*$B$11+O12/10*$B$12+O13/10*$B$13+O14/10*$B$14+O16/10*$B$16+O17/10*$B$17+O18/10*$B$18+O20/10*$B$20+O21/10*$B$21)</f>
        <v>0</v>
      </c>
      <c r="P22" s="17">
        <f>100*(P6/10*$B$6+P8/10*$B$8+P9/10*$B$9+P11/10*$B$11+P12/10*$B$12+P13/10*$B$13+P14/10*$B$14+P16/10*$B$16+P17/10*$B$17+P18/10*$B$18+P20/10*$B$20+P21/10*$B$21)</f>
        <v>0</v>
      </c>
      <c r="Q22" s="17">
        <f t="shared" ref="Q22:R22" si="7">100*(Q6/10*$B$6+Q8/10*$B$8+Q9/10*$B$9+Q11/10*$B$11+Q12/10*$B$12+Q13/10*$B$13+Q14/10*$B$14+Q16/10*$B$16+Q17/10*$B$17+Q18/10*$B$18+Q20/10*$B$20+Q21/10*$B$21)</f>
        <v>0</v>
      </c>
      <c r="R22" s="17">
        <f t="shared" si="7"/>
        <v>0</v>
      </c>
      <c r="S22" s="54"/>
    </row>
    <row r="23" spans="1:50" x14ac:dyDescent="0.25">
      <c r="A23" s="3" t="s">
        <v>90</v>
      </c>
      <c r="N23" s="43">
        <f>_xlfn.STDEV.P(O22:R22)</f>
        <v>0</v>
      </c>
      <c r="O23"/>
      <c r="P23"/>
      <c r="Q23"/>
      <c r="R23"/>
      <c r="S23" s="55"/>
      <c r="T23" s="43" t="e">
        <f>_xlfn.STDEV.P(U22:X22)</f>
        <v>#DIV/0!</v>
      </c>
      <c r="Y23" s="43" t="e">
        <f>_xlfn.STDEV.P(Z22:AC22)</f>
        <v>#DIV/0!</v>
      </c>
      <c r="AD23" s="43" t="e">
        <f>_xlfn.STDEV.P(AE22:AH22)</f>
        <v>#DIV/0!</v>
      </c>
      <c r="AI23" s="43" t="e">
        <f>_xlfn.STDEV.P(AJ22:AM22)</f>
        <v>#DIV/0!</v>
      </c>
      <c r="AN23" s="43" t="e">
        <f>_xlfn.STDEV.P(AO22:AR22)</f>
        <v>#DIV/0!</v>
      </c>
      <c r="AS23" s="43" t="e">
        <f>_xlfn.STDEV.P(AT22:AW22)</f>
        <v>#DIV/0!</v>
      </c>
      <c r="AX23" s="43" t="e">
        <f>_xlfn.STDEV.P(AY22:BB22)</f>
        <v>#DIV/0!</v>
      </c>
    </row>
    <row r="24" spans="1:50" x14ac:dyDescent="0.25">
      <c r="A24" s="57" t="s">
        <v>223</v>
      </c>
      <c r="K24" s="8"/>
      <c r="N24"/>
      <c r="O24"/>
      <c r="P24"/>
      <c r="Q24"/>
      <c r="R24"/>
      <c r="S24"/>
    </row>
    <row r="25" spans="1:50" x14ac:dyDescent="0.25">
      <c r="A25" s="57" t="s">
        <v>212</v>
      </c>
      <c r="N25"/>
      <c r="O25"/>
      <c r="P25"/>
      <c r="Q25"/>
      <c r="R25"/>
      <c r="S25"/>
    </row>
    <row r="26" spans="1:50" x14ac:dyDescent="0.25">
      <c r="A26" s="57" t="s">
        <v>224</v>
      </c>
      <c r="N26"/>
      <c r="O26"/>
      <c r="P26"/>
      <c r="Q26"/>
      <c r="R26"/>
      <c r="S26"/>
    </row>
    <row r="27" spans="1:50" x14ac:dyDescent="0.25">
      <c r="A27" s="40"/>
      <c r="B27" s="40"/>
      <c r="C27" s="40"/>
      <c r="N27"/>
      <c r="O27"/>
      <c r="P27"/>
      <c r="Q27"/>
      <c r="R27"/>
      <c r="S27"/>
    </row>
    <row r="28" spans="1:50" x14ac:dyDescent="0.25">
      <c r="A28" s="40"/>
      <c r="B28" s="40"/>
      <c r="C28" s="40"/>
      <c r="N28"/>
      <c r="O28"/>
      <c r="P28"/>
      <c r="Q28"/>
      <c r="R28"/>
      <c r="S28"/>
    </row>
    <row r="29" spans="1:50" x14ac:dyDescent="0.25">
      <c r="A29" s="40"/>
      <c r="B29" s="40"/>
      <c r="C29" s="40"/>
      <c r="N29"/>
      <c r="O29"/>
      <c r="P29"/>
      <c r="Q29"/>
      <c r="R29"/>
      <c r="S29"/>
    </row>
    <row r="30" spans="1:50" x14ac:dyDescent="0.25">
      <c r="A30" s="40"/>
      <c r="B30" s="40"/>
      <c r="C30" s="40"/>
      <c r="N30"/>
      <c r="O30"/>
      <c r="P30"/>
      <c r="Q30"/>
      <c r="R30"/>
      <c r="S30"/>
    </row>
    <row r="31" spans="1:50" x14ac:dyDescent="0.25">
      <c r="A31" s="40"/>
      <c r="B31" s="40"/>
      <c r="C31" s="40"/>
      <c r="N31"/>
      <c r="O31"/>
      <c r="P31"/>
      <c r="Q31"/>
      <c r="R31"/>
      <c r="S31"/>
    </row>
    <row r="32" spans="1:50" x14ac:dyDescent="0.25">
      <c r="A32" s="40"/>
      <c r="B32" s="40"/>
      <c r="C32" s="40"/>
      <c r="N32"/>
      <c r="O32"/>
      <c r="P32"/>
      <c r="Q32"/>
      <c r="R32"/>
      <c r="S32"/>
    </row>
    <row r="33" spans="1:3" x14ac:dyDescent="0.25">
      <c r="A33" s="40"/>
      <c r="B33" s="40"/>
      <c r="C33" s="40"/>
    </row>
    <row r="34" spans="1:3" x14ac:dyDescent="0.25">
      <c r="A34" s="40"/>
      <c r="B34" s="40"/>
      <c r="C34" s="40"/>
    </row>
    <row r="35" spans="1:3" x14ac:dyDescent="0.25">
      <c r="A35" s="40"/>
      <c r="B35" s="40"/>
      <c r="C35" s="40"/>
    </row>
    <row r="36" spans="1:3" x14ac:dyDescent="0.25">
      <c r="A36" s="40"/>
      <c r="B36" s="40"/>
      <c r="C36" s="40"/>
    </row>
  </sheetData>
  <protectedRanges>
    <protectedRange sqref="O6:S6 O8:S9 O11:S14 O16:S18 O20:S21" name="Range13"/>
    <protectedRange sqref="A1:XFD3" name="Range15"/>
    <protectedRange sqref="A1:XFD3" name="Range16"/>
  </protectedRanges>
  <mergeCells count="52">
    <mergeCell ref="E9:F9"/>
    <mergeCell ref="G9:H9"/>
    <mergeCell ref="I9:J9"/>
    <mergeCell ref="K9:L9"/>
    <mergeCell ref="E4:F4"/>
    <mergeCell ref="I4:J4"/>
    <mergeCell ref="G4:H4"/>
    <mergeCell ref="K4:L4"/>
    <mergeCell ref="G6:H6"/>
    <mergeCell ref="I6:J6"/>
    <mergeCell ref="K6:L6"/>
    <mergeCell ref="E6:F6"/>
    <mergeCell ref="E8:F8"/>
    <mergeCell ref="G8:H8"/>
    <mergeCell ref="I8:J8"/>
    <mergeCell ref="K8:L8"/>
    <mergeCell ref="I14:J14"/>
    <mergeCell ref="K14:L14"/>
    <mergeCell ref="E21:F21"/>
    <mergeCell ref="G21:H21"/>
    <mergeCell ref="I21:J21"/>
    <mergeCell ref="K21:L21"/>
    <mergeCell ref="E16:F16"/>
    <mergeCell ref="G16:H16"/>
    <mergeCell ref="E17:F17"/>
    <mergeCell ref="K17:L17"/>
    <mergeCell ref="I17:J17"/>
    <mergeCell ref="G17:H17"/>
    <mergeCell ref="E13:F13"/>
    <mergeCell ref="G13:H13"/>
    <mergeCell ref="I13:J13"/>
    <mergeCell ref="K13:L13"/>
    <mergeCell ref="E20:F20"/>
    <mergeCell ref="G20:H20"/>
    <mergeCell ref="I20:J20"/>
    <mergeCell ref="K20:L20"/>
    <mergeCell ref="E14:F14"/>
    <mergeCell ref="G14:H14"/>
    <mergeCell ref="K18:L18"/>
    <mergeCell ref="I18:J18"/>
    <mergeCell ref="G18:H18"/>
    <mergeCell ref="E18:F18"/>
    <mergeCell ref="K16:L16"/>
    <mergeCell ref="I16:J16"/>
    <mergeCell ref="E11:F11"/>
    <mergeCell ref="G11:H11"/>
    <mergeCell ref="I11:J11"/>
    <mergeCell ref="K11:L11"/>
    <mergeCell ref="E12:F12"/>
    <mergeCell ref="G12:H12"/>
    <mergeCell ref="I12:J12"/>
    <mergeCell ref="K12:L12"/>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43BEB9D25A6847A9B469A54D400B58" ma:contentTypeVersion="4" ma:contentTypeDescription="Create a new document." ma:contentTypeScope="" ma:versionID="b9e8632dc98fd5179c6d64f5e04891b3">
  <xsd:schema xmlns:xsd="http://www.w3.org/2001/XMLSchema" xmlns:xs="http://www.w3.org/2001/XMLSchema" xmlns:p="http://schemas.microsoft.com/office/2006/metadata/properties" xmlns:ns2="dd5e994c-4764-4cd6-9312-0905c8c9ea5d" targetNamespace="http://schemas.microsoft.com/office/2006/metadata/properties" ma:root="true" ma:fieldsID="1502967145454ded4e17cef04910497c" ns2:_="">
    <xsd:import namespace="dd5e994c-4764-4cd6-9312-0905c8c9ea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5e994c-4764-4cd6-9312-0905c8c9e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1C104-39A9-468A-AF3F-C933D4EDBEA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d5e994c-4764-4cd6-9312-0905c8c9ea5d"/>
    <ds:schemaRef ds:uri="http://www.w3.org/XML/1998/namespace"/>
    <ds:schemaRef ds:uri="http://purl.org/dc/dcmitype/"/>
  </ds:schemaRefs>
</ds:datastoreItem>
</file>

<file path=customXml/itemProps2.xml><?xml version="1.0" encoding="utf-8"?>
<ds:datastoreItem xmlns:ds="http://schemas.openxmlformats.org/officeDocument/2006/customXml" ds:itemID="{07BFDF14-02B1-4760-BCB7-28B5C3C0F4D1}">
  <ds:schemaRefs>
    <ds:schemaRef ds:uri="http://schemas.microsoft.com/sharepoint/v3/contenttype/forms"/>
  </ds:schemaRefs>
</ds:datastoreItem>
</file>

<file path=customXml/itemProps3.xml><?xml version="1.0" encoding="utf-8"?>
<ds:datastoreItem xmlns:ds="http://schemas.openxmlformats.org/officeDocument/2006/customXml" ds:itemID="{20738CE1-6827-4EED-B7C4-9C87AAC5B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5e994c-4764-4cd6-9312-0905c8c9e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Greenfields drilling scoring</vt:lpstr>
      <vt:lpstr>Brownfields DD scoring</vt:lpstr>
      <vt:lpstr>Regional geophysics scoring</vt:lpstr>
      <vt:lpstr>Innovative targeting scoring</vt:lpstr>
      <vt:lpstr>Mineral charact. &amp; testwork sco</vt:lpstr>
    </vt:vector>
  </TitlesOfParts>
  <Manager/>
  <Company>Northern Territory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Mornane</dc:creator>
  <cp:keywords/>
  <dc:description/>
  <cp:lastModifiedBy>Margaret Ellis</cp:lastModifiedBy>
  <cp:revision/>
  <dcterms:created xsi:type="dcterms:W3CDTF">2024-04-03T06:06:25Z</dcterms:created>
  <dcterms:modified xsi:type="dcterms:W3CDTF">2026-02-16T04:02:23Z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0x0101001743BEB9D25A6847A9B469A54D400B58</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